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31" windowWidth="15030" windowHeight="13170" tabRatio="510" activeTab="0"/>
  </bookViews>
  <sheets>
    <sheet name="BUDGET" sheetId="1" r:id="rId1"/>
    <sheet name="Summary" sheetId="2" r:id="rId2"/>
    <sheet name="Linked Info." sheetId="3" r:id="rId3"/>
  </sheets>
  <definedNames>
    <definedName name="__123Graph_A" localSheetId="0" hidden="1">'Summary'!$B$8:$B$14</definedName>
    <definedName name="__123Graph_X" localSheetId="0" hidden="1">'Summary'!$A$8:$A$14</definedName>
    <definedName name="_Regression_Int" localSheetId="0" hidden="1">1</definedName>
    <definedName name="AMOUNTS">'BUDGET'!$D$12:$D$17,'BUDGET'!$D$20:$D$25,'BUDGET'!$D$28:$D$30,'BUDGET'!$D$33:$D$34,'BUDGET'!$D$37:$D$42,'BUDGET'!$D$46:$D$50,'BUDGET'!$J$12:$J$20,'BUDGET'!$J$23:$J$24,'BUDGET'!$J$30:$J$50</definedName>
    <definedName name="CLIENT">'BUDGET'!$D$2</definedName>
    <definedName name="FACTFIND">#REF!</definedName>
    <definedName name="head">'BUDGET'!$7:$10</definedName>
    <definedName name="_xlnm.Print_Area" localSheetId="0">'BUDGET'!$A$7:$K$64</definedName>
    <definedName name="_xlnm.Print_Area" localSheetId="1">'Summary'!$A$1:$E$56</definedName>
    <definedName name="Print_Area_MI">'BUDGET'!$A$1:$K$64</definedName>
    <definedName name="report">'BUDGET'!$A$7:$K$64</definedName>
    <definedName name="summary">'Summary'!$A$1:$E$56</definedName>
  </definedNames>
  <calcPr fullCalcOnLoad="1"/>
</workbook>
</file>

<file path=xl/comments1.xml><?xml version="1.0" encoding="utf-8"?>
<comments xmlns="http://schemas.openxmlformats.org/spreadsheetml/2006/main">
  <authors>
    <author>Joleen Yelton</author>
  </authors>
  <commentList>
    <comment ref="D33" authorId="0">
      <text>
        <r>
          <rPr>
            <b/>
            <sz val="9"/>
            <rFont val="Tahoma"/>
            <family val="0"/>
          </rPr>
          <t>Joleen Yelton:</t>
        </r>
        <r>
          <rPr>
            <sz val="9"/>
            <rFont val="Tahoma"/>
            <family val="0"/>
          </rPr>
          <t xml:space="preserve">
FICA:
Medicare: 1.45% (+.9% for high earners)
SS: 6.2% (capped at $118,500)
</t>
        </r>
        <r>
          <rPr>
            <b/>
            <sz val="9"/>
            <rFont val="Tahoma"/>
            <family val="2"/>
          </rPr>
          <t>FICA Total: 7.65%</t>
        </r>
      </text>
    </comment>
    <comment ref="D34" authorId="0">
      <text>
        <r>
          <rPr>
            <b/>
            <sz val="9"/>
            <rFont val="Tahoma"/>
            <family val="0"/>
          </rPr>
          <t>Joleen Yelton:</t>
        </r>
        <r>
          <rPr>
            <sz val="9"/>
            <rFont val="Tahoma"/>
            <family val="0"/>
          </rPr>
          <t xml:space="preserve">
FICA:
Medicare: 1.45% (+.9% for high earners)
SS: 6.2% (capped at $118,500)
</t>
        </r>
        <r>
          <rPr>
            <b/>
            <sz val="9"/>
            <rFont val="Tahoma"/>
            <family val="2"/>
          </rPr>
          <t>FICA Total: 7.65%</t>
        </r>
      </text>
    </comment>
  </commentList>
</comments>
</file>

<file path=xl/sharedStrings.xml><?xml version="1.0" encoding="utf-8"?>
<sst xmlns="http://schemas.openxmlformats.org/spreadsheetml/2006/main" count="143" uniqueCount="127">
  <si>
    <t>FINANCIAL ADVISOR SOFTWARE - Version 6.1 Fall '95 - Copyright Raymond James &amp; Associates, Inc. 1989-1995</t>
  </si>
  <si>
    <t>Prepared for .....................................................</t>
  </si>
  <si>
    <t xml:space="preserve"> </t>
  </si>
  <si>
    <t>Financial Advisor's Name ........................................</t>
  </si>
  <si>
    <t>Firm Name ...................................</t>
  </si>
  <si>
    <t>Firm Address &amp; Phone ..............................................</t>
  </si>
  <si>
    <t>Credit Union</t>
  </si>
  <si>
    <t>Mutual Funds</t>
  </si>
  <si>
    <t>Stocks and Bonds</t>
  </si>
  <si>
    <t>Dividends, Interest, Cap Gain</t>
  </si>
  <si>
    <t>Real Estate</t>
  </si>
  <si>
    <t>Total Gross Income</t>
  </si>
  <si>
    <t>Annuities</t>
  </si>
  <si>
    <t>Certificates of Deposit</t>
  </si>
  <si>
    <t>Mortgage Payment or Rent</t>
  </si>
  <si>
    <t>Residence Real Estate Taxes</t>
  </si>
  <si>
    <t>Total Savings &amp; Investment</t>
  </si>
  <si>
    <t>Religious Contributions</t>
  </si>
  <si>
    <t>Charitable Contributions</t>
  </si>
  <si>
    <t>Total Contributions</t>
  </si>
  <si>
    <t>Food</t>
  </si>
  <si>
    <t>Doctor &amp; Dentist</t>
  </si>
  <si>
    <t>Prescription Drugs</t>
  </si>
  <si>
    <t>Professional Fees</t>
  </si>
  <si>
    <t>Total Taxes</t>
  </si>
  <si>
    <t>Personal Care</t>
  </si>
  <si>
    <t>Total FICA and Medicare</t>
  </si>
  <si>
    <t>Health Insurance</t>
  </si>
  <si>
    <t>Auto Insurance</t>
  </si>
  <si>
    <t>Home Owners Insurance</t>
  </si>
  <si>
    <t>Total Insurance</t>
  </si>
  <si>
    <t>Club Dues</t>
  </si>
  <si>
    <t>Maintenance and Repair</t>
  </si>
  <si>
    <t>Vacation and Travel</t>
  </si>
  <si>
    <t>Total Transportation</t>
  </si>
  <si>
    <t>Household Expenses</t>
  </si>
  <si>
    <t xml:space="preserve">  Total Income</t>
  </si>
  <si>
    <t xml:space="preserve">  Discretionary Income</t>
  </si>
  <si>
    <t>This report is not indicative of any security's performance and is based on information believed reliable.</t>
  </si>
  <si>
    <t>Future performance cannot be guaranteed and investment yields will fluctuate with market conditions.</t>
  </si>
  <si>
    <t>Total Income</t>
  </si>
  <si>
    <t>Total Expenses</t>
  </si>
  <si>
    <t>Savings &amp; Investment</t>
  </si>
  <si>
    <t>Insurance</t>
  </si>
  <si>
    <t>Discretionary Income</t>
  </si>
  <si>
    <t>Spouse</t>
  </si>
  <si>
    <t>Annual</t>
  </si>
  <si>
    <t>Monthly</t>
  </si>
  <si>
    <t xml:space="preserve">  Total Expenses &amp; Qualified Plan Contributions</t>
  </si>
  <si>
    <t>Disability</t>
  </si>
  <si>
    <t>Taxes &amp; SSI for working spouse</t>
  </si>
  <si>
    <t xml:space="preserve">Client </t>
  </si>
  <si>
    <t>Monthly debt service</t>
  </si>
  <si>
    <t>Monthly College Funding</t>
  </si>
  <si>
    <t>Survivors Monthly Exp w/ Dependents</t>
  </si>
  <si>
    <t>Survivors Monthly Exp w/out Dependents</t>
  </si>
  <si>
    <t>Taxes &amp; Probate @ 3%</t>
  </si>
  <si>
    <t>College funding lump sum</t>
  </si>
  <si>
    <t>Allowance</t>
  </si>
  <si>
    <t>Retiement Savings</t>
  </si>
  <si>
    <t>Annual Living Expenses</t>
  </si>
  <si>
    <t>Education Expenses, Books, Mags</t>
  </si>
  <si>
    <t>Committed Savings</t>
  </si>
  <si>
    <t>Current monthly living expenses @ 90%</t>
  </si>
  <si>
    <t>Monthly Retirement Savings = Zero</t>
  </si>
  <si>
    <t>ALWAYS ZERO</t>
  </si>
  <si>
    <t>Survivors Monthly Exp in retirement</t>
  </si>
  <si>
    <t>Includes 90% of line 7 above plus debt service.</t>
  </si>
  <si>
    <t>Includes 70% of line 7 above plus debt service.</t>
  </si>
  <si>
    <t>Includes Total Expenses: Househole, Contributions, Transportation, Insurance, &amp; Liabilities</t>
  </si>
  <si>
    <t>Includes Total Expenses: Househole, Contributions, Transportation, Insurance, &amp; Liabilities. (minus mortgage)</t>
  </si>
  <si>
    <t>Other Taxes &amp; Fees</t>
  </si>
  <si>
    <t>License (Boat)</t>
  </si>
  <si>
    <t>License (Cars)</t>
  </si>
  <si>
    <t>Gas and Oil (Cars &amp; Boat)</t>
  </si>
  <si>
    <t>Federal Income Taxes-Client A</t>
  </si>
  <si>
    <t>Federal Income Taxes-Client B</t>
  </si>
  <si>
    <t>Electricity, Natural Gas, Other Fuel</t>
  </si>
  <si>
    <t>Gifts (Holidays, Birthdays, Anniversaries…)</t>
  </si>
  <si>
    <t>Total Housing</t>
  </si>
  <si>
    <t>Groceries</t>
  </si>
  <si>
    <t>Dining Out</t>
  </si>
  <si>
    <t>Total Food</t>
  </si>
  <si>
    <t>Parking / Tolls</t>
  </si>
  <si>
    <t>Clothing, Drycleaning</t>
  </si>
  <si>
    <t>Home Furnishings, Technology</t>
  </si>
  <si>
    <t xml:space="preserve">Home Maint &amp; Repair </t>
  </si>
  <si>
    <t>Clothing &amp; Services</t>
  </si>
  <si>
    <t>Health Care</t>
  </si>
  <si>
    <t>Emtertainment</t>
  </si>
  <si>
    <t>Seattle Area</t>
  </si>
  <si>
    <t>Averages</t>
  </si>
  <si>
    <t>*</t>
  </si>
  <si>
    <t>* Source Bureau of Labor &amp; Statistics May 2004</t>
  </si>
  <si>
    <t>Other Expenses</t>
  </si>
  <si>
    <t>Car Pymt/Lease or Depreciation</t>
  </si>
  <si>
    <t>HOA</t>
  </si>
  <si>
    <t>Cash Flow Analysis</t>
  </si>
  <si>
    <t>Retirement Cash</t>
  </si>
  <si>
    <t>Vacation/Investment Property Taxes</t>
  </si>
  <si>
    <t>Line of Credit</t>
  </si>
  <si>
    <t>Life Insurance</t>
  </si>
  <si>
    <t>Personal Loans/Credit Card Loans</t>
  </si>
  <si>
    <t>Other</t>
  </si>
  <si>
    <t>Retirement Accounts Client A</t>
  </si>
  <si>
    <t>Retirement Accounts Client B</t>
  </si>
  <si>
    <t>The information contained herein is provided for informational purposes only, should not be relied upon for tax purposes, and is based upon sources believed to be reliable, but no guarantee is made to the completeness and accuracy of this information. Commonwealth urges you to compare your account custodian statements with the statements you receive from us or your advisor. If you believe there are material discrepancies between statements, please call Commonwealth directly at 800.251.0080. Past performance is not indicative of future results. Additional assets: "Certain assets listed in this report (identified as "Additional Assets') may not be held through Commonwealth and may not be covered by SIPC. Such Additional Assets are not subject to fee billing and are excluded from account performance calculations. Descriptions and valuations of Additional Assets are based upon information provided by you (or by a third party acting on your behalf) to your advisor, have not been verified by Commonwealth, and may not be current." "The limited partnership/REIT values listed in this report are estimates based upon your initial investment less any return of capital. These investments are generally illiquid securities for which no public market exists. Investors may be unable to liquidate the security at any price. There is no assurance that the investment objective will be attained."</t>
  </si>
  <si>
    <t>19105 36th Ave W, Suite 208, Lynnwood, WA 98036 (425) 977-2727</t>
  </si>
  <si>
    <t>FICA (SS &amp; Medicare) Client A</t>
  </si>
  <si>
    <t>FICA (SS &amp; Medicare) Client B</t>
  </si>
  <si>
    <t>Client</t>
  </si>
  <si>
    <t>Client A Salary &amp; Earned Income</t>
  </si>
  <si>
    <t>Client B Salary &amp; Earned Income</t>
  </si>
  <si>
    <t>Child Support &amp; Alimony</t>
  </si>
  <si>
    <t>Pension &amp; Social Security</t>
  </si>
  <si>
    <t>Rental Income</t>
  </si>
  <si>
    <t>Veterinarian &amp; Pet Care</t>
  </si>
  <si>
    <t>Telephone (Including Cell)</t>
  </si>
  <si>
    <t>Water / Sewer / Trash</t>
  </si>
  <si>
    <t>Cable / Internet</t>
  </si>
  <si>
    <t>Recreation, Entertain, Hobbies</t>
  </si>
  <si>
    <t>Union Dues</t>
  </si>
  <si>
    <t>Other Insurance</t>
  </si>
  <si>
    <t xml:space="preserve">ST&amp;LT Disability </t>
  </si>
  <si>
    <t>Joleen Yelton</t>
  </si>
  <si>
    <t>Sparks Financial Services</t>
  </si>
  <si>
    <t>Securities and advisory services offered through Commonwealth Financial Network, member FINRA/SIPC, a Registered Investment Adviser. Fixed insurance products and services offered through Sparks Financial Services or CES Insurance Agency.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</si>
</sst>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mmm\-yy_)"/>
    <numFmt numFmtId="174" formatCode="0.00_)"/>
    <numFmt numFmtId="175" formatCode="0_)"/>
    <numFmt numFmtId="176" formatCode="mm/dd/yy_)"/>
    <numFmt numFmtId="177" formatCode=";;;"/>
    <numFmt numFmtId="178" formatCode="0.0%"/>
    <numFmt numFmtId="179" formatCode="0.000000"/>
    <numFmt numFmtId="180" formatCode="&quot;$&quot;0"/>
    <numFmt numFmtId="181" formatCode="mmmm\-yy"/>
    <numFmt numFmtId="182" formatCode="mmmm\ dd\,yy"/>
    <numFmt numFmtId="183" formatCode="mmmm\ dd\,\ yy"/>
    <numFmt numFmtId="184" formatCode="mmmm\ d\,\ yyyy"/>
    <numFmt numFmtId="185" formatCode="&quot;$&quot;#,##0.00"/>
    <numFmt numFmtId="186" formatCode="&quot;$&quot;#,##0"/>
    <numFmt numFmtId="187" formatCode="&quot;$&quot;#,##0.0_);\(&quot;$&quot;#,##0.0\)"/>
    <numFmt numFmtId="188" formatCode="&quot;Yes&quot;;&quot;Yes&quot;;&quot;No&quot;"/>
    <numFmt numFmtId="189" formatCode="&quot;True&quot;;&quot;True&quot;;&quot;False&quot;"/>
    <numFmt numFmtId="190" formatCode="&quot;On&quot;;&quot;On&quot;;&quot;Off&quot;"/>
    <numFmt numFmtId="191" formatCode="[$€-2]\ #,##0.00_);[Red]\([$€-2]\ #,##0.00\)"/>
  </numFmts>
  <fonts count="61">
    <font>
      <sz val="12"/>
      <name val="Arial"/>
      <family val="0"/>
    </font>
    <font>
      <b/>
      <sz val="10"/>
      <name val="MS Sans Serif"/>
      <family val="0"/>
    </font>
    <font>
      <i/>
      <sz val="10"/>
      <name val="MS Sans Serif"/>
      <family val="0"/>
    </font>
    <font>
      <b/>
      <i/>
      <sz val="10"/>
      <name val="MS Sans Serif"/>
      <family val="0"/>
    </font>
    <font>
      <sz val="10"/>
      <name val="MS Sans Serif"/>
      <family val="2"/>
    </font>
    <font>
      <sz val="12"/>
      <color indexed="12"/>
      <name val="Arial"/>
      <family val="2"/>
    </font>
    <font>
      <b/>
      <sz val="12"/>
      <name val="Arial"/>
      <family val="2"/>
    </font>
    <font>
      <b/>
      <sz val="14"/>
      <name val="Arial"/>
      <family val="2"/>
    </font>
    <font>
      <b/>
      <sz val="12"/>
      <color indexed="12"/>
      <name val="Arial"/>
      <family val="2"/>
    </font>
    <font>
      <sz val="11"/>
      <name val="Arial"/>
      <family val="2"/>
    </font>
    <font>
      <sz val="10"/>
      <name val="Arial"/>
      <family val="2"/>
    </font>
    <font>
      <i/>
      <sz val="10"/>
      <name val="Arial"/>
      <family val="2"/>
    </font>
    <font>
      <b/>
      <sz val="16"/>
      <name val="Arial"/>
      <family val="2"/>
    </font>
    <font>
      <b/>
      <sz val="10"/>
      <name val="Arial"/>
      <family val="2"/>
    </font>
    <font>
      <b/>
      <sz val="16"/>
      <color indexed="9"/>
      <name val="Book Antiqua"/>
      <family val="1"/>
    </font>
    <font>
      <b/>
      <sz val="12"/>
      <color indexed="9"/>
      <name val="Book Antiqua"/>
      <family val="1"/>
    </font>
    <font>
      <u val="single"/>
      <sz val="9"/>
      <color indexed="12"/>
      <name val="Arial"/>
      <family val="2"/>
    </font>
    <font>
      <u val="single"/>
      <sz val="9"/>
      <color indexed="36"/>
      <name val="Arial"/>
      <family val="2"/>
    </font>
    <font>
      <sz val="9"/>
      <name val="Arial"/>
      <family val="2"/>
    </font>
    <font>
      <i/>
      <sz val="9"/>
      <name val="Calibri"/>
      <family val="2"/>
    </font>
    <font>
      <i/>
      <sz val="12"/>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54"/>
      <name val="Arial"/>
      <family val="2"/>
    </font>
    <font>
      <sz val="12"/>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7"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65"/>
        <bgColor indexed="64"/>
      </patternFill>
    </fill>
    <fill>
      <patternFill patternType="mediumGray">
        <fgColor indexed="9"/>
        <bgColor indexed="47"/>
      </patternFill>
    </fill>
    <fill>
      <patternFill patternType="solid">
        <fgColor theme="7" tint="0.5999900102615356"/>
        <bgColor indexed="64"/>
      </patternFill>
    </fill>
    <fill>
      <patternFill patternType="darkGray">
        <fgColor indexed="9"/>
        <bgColor theme="7" tint="0.7999799847602844"/>
      </patternFill>
    </fill>
    <fill>
      <patternFill patternType="solid">
        <fgColor theme="7" tint="-0.24997000396251678"/>
        <bgColor indexed="64"/>
      </patternFill>
    </fill>
    <fill>
      <patternFill patternType="solid">
        <fgColor theme="7"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17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38" fontId="0" fillId="0" borderId="0">
      <alignment horizontal="left"/>
      <protection/>
    </xf>
    <xf numFmtId="0" fontId="0" fillId="32" borderId="7" applyNumberFormat="0" applyFont="0" applyAlignment="0" applyProtection="0"/>
    <xf numFmtId="0" fontId="55" fillId="27" borderId="8" applyNumberFormat="0" applyAlignment="0" applyProtection="0"/>
    <xf numFmtId="9" fontId="4"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7">
    <xf numFmtId="172" fontId="0" fillId="0" borderId="0" xfId="0" applyAlignment="1">
      <alignment/>
    </xf>
    <xf numFmtId="5" fontId="0" fillId="0" borderId="0" xfId="0" applyNumberFormat="1" applyFont="1" applyAlignment="1">
      <alignment/>
    </xf>
    <xf numFmtId="5" fontId="0" fillId="0" borderId="0" xfId="0" applyNumberFormat="1" applyFont="1" applyAlignment="1" applyProtection="1" quotePrefix="1">
      <alignment horizontal="left"/>
      <protection/>
    </xf>
    <xf numFmtId="5" fontId="0" fillId="0" borderId="0" xfId="0" applyNumberFormat="1" applyFont="1" applyAlignment="1" applyProtection="1">
      <alignment horizontal="left"/>
      <protection/>
    </xf>
    <xf numFmtId="5" fontId="0" fillId="0" borderId="0" xfId="0" applyNumberFormat="1" applyFont="1" applyAlignment="1" quotePrefix="1">
      <alignment horizontal="left"/>
    </xf>
    <xf numFmtId="5" fontId="9" fillId="0" borderId="0" xfId="0" applyNumberFormat="1" applyFont="1" applyAlignment="1">
      <alignment horizontal="centerContinuous"/>
    </xf>
    <xf numFmtId="5" fontId="6" fillId="0" borderId="0" xfId="0" applyNumberFormat="1" applyFont="1" applyAlignment="1">
      <alignment horizontal="centerContinuous"/>
    </xf>
    <xf numFmtId="5" fontId="6" fillId="0" borderId="0" xfId="0" applyNumberFormat="1" applyFont="1" applyBorder="1" applyAlignment="1">
      <alignment/>
    </xf>
    <xf numFmtId="37" fontId="5" fillId="0" borderId="0" xfId="0" applyNumberFormat="1" applyFont="1" applyAlignment="1" applyProtection="1">
      <alignment/>
      <protection locked="0"/>
    </xf>
    <xf numFmtId="172" fontId="10" fillId="0" borderId="0" xfId="0" applyFont="1" applyAlignment="1" quotePrefix="1">
      <alignment horizontal="left"/>
    </xf>
    <xf numFmtId="172" fontId="6" fillId="0" borderId="0" xfId="0" applyNumberFormat="1" applyFont="1" applyAlignment="1">
      <alignment horizontal="centerContinuous"/>
    </xf>
    <xf numFmtId="5" fontId="11" fillId="0" borderId="0" xfId="0" applyNumberFormat="1" applyFont="1" applyAlignment="1">
      <alignment horizontal="centerContinuous"/>
    </xf>
    <xf numFmtId="172" fontId="7" fillId="33" borderId="0" xfId="0" applyFont="1" applyFill="1" applyBorder="1" applyAlignment="1" applyProtection="1">
      <alignment horizontal="centerContinuous" vertical="center"/>
      <protection/>
    </xf>
    <xf numFmtId="172" fontId="0" fillId="0" borderId="0" xfId="0" applyAlignment="1">
      <alignment horizontal="centerContinuous" vertical="center"/>
    </xf>
    <xf numFmtId="172" fontId="6" fillId="33" borderId="10" xfId="0" applyFont="1" applyFill="1" applyBorder="1" applyAlignment="1" applyProtection="1">
      <alignment horizontal="centerContinuous" vertical="center"/>
      <protection/>
    </xf>
    <xf numFmtId="6" fontId="6" fillId="33" borderId="10" xfId="57" applyNumberFormat="1" applyFont="1" applyFill="1" applyBorder="1" applyAlignment="1">
      <alignment horizontal="centerContinuous" vertical="center"/>
      <protection/>
    </xf>
    <xf numFmtId="38" fontId="6" fillId="33" borderId="10" xfId="57" applyFont="1" applyFill="1" applyBorder="1" applyAlignment="1">
      <alignment horizontal="centerContinuous" vertical="center"/>
      <protection/>
    </xf>
    <xf numFmtId="6" fontId="6" fillId="33" borderId="10" xfId="57" applyNumberFormat="1" applyFont="1" applyFill="1" applyBorder="1" applyAlignment="1" applyProtection="1">
      <alignment horizontal="centerContinuous" vertical="center"/>
      <protection/>
    </xf>
    <xf numFmtId="172" fontId="7" fillId="33" borderId="11" xfId="0" applyFont="1" applyFill="1" applyBorder="1" applyAlignment="1" applyProtection="1">
      <alignment horizontal="centerContinuous" vertical="center"/>
      <protection/>
    </xf>
    <xf numFmtId="6" fontId="0" fillId="33" borderId="11" xfId="57" applyNumberFormat="1" applyFont="1" applyFill="1" applyBorder="1" applyAlignment="1">
      <alignment horizontal="centerContinuous"/>
      <protection/>
    </xf>
    <xf numFmtId="38" fontId="0" fillId="33" borderId="11" xfId="57" applyFont="1" applyFill="1" applyBorder="1" applyAlignment="1">
      <alignment horizontal="centerContinuous"/>
      <protection/>
    </xf>
    <xf numFmtId="6" fontId="6" fillId="33" borderId="11" xfId="57" applyNumberFormat="1" applyFont="1" applyFill="1" applyBorder="1" applyAlignment="1" applyProtection="1">
      <alignment horizontal="centerContinuous"/>
      <protection/>
    </xf>
    <xf numFmtId="172" fontId="7" fillId="33" borderId="0" xfId="0" applyFont="1" applyFill="1" applyBorder="1" applyAlignment="1" applyProtection="1">
      <alignment horizontal="centerContinuous" vertical="center"/>
      <protection/>
    </xf>
    <xf numFmtId="6" fontId="0" fillId="33" borderId="0" xfId="57" applyNumberFormat="1" applyFont="1" applyFill="1" applyBorder="1" applyAlignment="1">
      <alignment horizontal="centerContinuous"/>
      <protection/>
    </xf>
    <xf numFmtId="38" fontId="0" fillId="33" borderId="0" xfId="57" applyFont="1" applyFill="1" applyBorder="1" applyAlignment="1">
      <alignment horizontal="centerContinuous"/>
      <protection/>
    </xf>
    <xf numFmtId="6" fontId="6" fillId="33" borderId="0" xfId="57" applyNumberFormat="1" applyFont="1" applyFill="1" applyBorder="1" applyAlignment="1" applyProtection="1">
      <alignment horizontal="centerContinuous"/>
      <protection/>
    </xf>
    <xf numFmtId="6" fontId="0" fillId="33" borderId="0" xfId="57" applyNumberFormat="1" applyFont="1" applyFill="1" applyBorder="1" applyAlignment="1">
      <alignment/>
      <protection/>
    </xf>
    <xf numFmtId="38" fontId="0" fillId="33" borderId="0" xfId="57" applyFont="1" applyFill="1" applyBorder="1" applyAlignment="1">
      <alignment/>
      <protection/>
    </xf>
    <xf numFmtId="6" fontId="6" fillId="33" borderId="0" xfId="57" applyNumberFormat="1" applyFont="1" applyFill="1" applyBorder="1" applyAlignment="1">
      <alignment/>
      <protection/>
    </xf>
    <xf numFmtId="172" fontId="0" fillId="0" borderId="0" xfId="0" applyAlignment="1">
      <alignment/>
    </xf>
    <xf numFmtId="172" fontId="0" fillId="0" borderId="0" xfId="0" applyAlignment="1">
      <alignment horizontal="centerContinuous"/>
    </xf>
    <xf numFmtId="5" fontId="6" fillId="33" borderId="0" xfId="0" applyNumberFormat="1" applyFont="1" applyFill="1" applyBorder="1" applyAlignment="1">
      <alignment/>
    </xf>
    <xf numFmtId="5" fontId="0" fillId="34" borderId="0" xfId="0" applyNumberFormat="1" applyFont="1" applyFill="1" applyBorder="1" applyAlignment="1">
      <alignment/>
    </xf>
    <xf numFmtId="5" fontId="6" fillId="33" borderId="11" xfId="0" applyNumberFormat="1" applyFont="1" applyFill="1" applyBorder="1" applyAlignment="1">
      <alignment/>
    </xf>
    <xf numFmtId="5" fontId="0" fillId="34" borderId="11" xfId="0" applyNumberFormat="1" applyFont="1" applyFill="1" applyBorder="1" applyAlignment="1">
      <alignment/>
    </xf>
    <xf numFmtId="5" fontId="6" fillId="33" borderId="0" xfId="0" applyNumberFormat="1" applyFont="1" applyFill="1" applyBorder="1" applyAlignment="1" applyProtection="1">
      <alignment horizontal="right"/>
      <protection/>
    </xf>
    <xf numFmtId="14" fontId="6" fillId="33" borderId="0" xfId="0" applyNumberFormat="1" applyFont="1" applyFill="1" applyBorder="1" applyAlignment="1" applyProtection="1">
      <alignment/>
      <protection/>
    </xf>
    <xf numFmtId="172" fontId="0" fillId="0" borderId="0" xfId="0" applyFont="1" applyBorder="1" applyAlignment="1" applyProtection="1" quotePrefix="1">
      <alignment horizontal="left"/>
      <protection/>
    </xf>
    <xf numFmtId="172" fontId="0" fillId="0" borderId="11" xfId="0" applyBorder="1" applyAlignment="1">
      <alignment/>
    </xf>
    <xf numFmtId="5" fontId="0" fillId="33" borderId="0" xfId="0" applyNumberFormat="1" applyFont="1" applyFill="1" applyBorder="1" applyAlignment="1" applyProtection="1" quotePrefix="1">
      <alignment horizontal="left"/>
      <protection/>
    </xf>
    <xf numFmtId="6" fontId="6" fillId="33" borderId="0" xfId="57" applyNumberFormat="1" applyFont="1" applyFill="1" applyBorder="1" applyAlignment="1" applyProtection="1">
      <alignment/>
      <protection/>
    </xf>
    <xf numFmtId="172" fontId="6" fillId="33" borderId="0" xfId="0" applyFont="1" applyFill="1" applyBorder="1" applyAlignment="1" applyProtection="1">
      <alignment vertical="center"/>
      <protection/>
    </xf>
    <xf numFmtId="6" fontId="0" fillId="33" borderId="12" xfId="57" applyNumberFormat="1" applyFont="1" applyFill="1" applyBorder="1" applyAlignment="1">
      <alignment/>
      <protection/>
    </xf>
    <xf numFmtId="5" fontId="0" fillId="0" borderId="0" xfId="0" applyNumberFormat="1" applyFont="1" applyAlignment="1" applyProtection="1">
      <alignment/>
      <protection/>
    </xf>
    <xf numFmtId="10" fontId="0" fillId="0" borderId="0" xfId="0" applyNumberFormat="1" applyAlignment="1">
      <alignment/>
    </xf>
    <xf numFmtId="5" fontId="0" fillId="0" borderId="0" xfId="0" applyNumberFormat="1" applyFont="1" applyBorder="1" applyAlignment="1" applyProtection="1">
      <alignment/>
      <protection/>
    </xf>
    <xf numFmtId="10" fontId="0" fillId="0" borderId="0" xfId="0" applyNumberFormat="1" applyBorder="1" applyAlignment="1">
      <alignment/>
    </xf>
    <xf numFmtId="172" fontId="0" fillId="0" borderId="11" xfId="0" applyBorder="1" applyAlignment="1">
      <alignment/>
    </xf>
    <xf numFmtId="38" fontId="0" fillId="0" borderId="0" xfId="0" applyNumberFormat="1" applyFont="1" applyAlignment="1">
      <alignment/>
    </xf>
    <xf numFmtId="172" fontId="6" fillId="33" borderId="12" xfId="0" applyFont="1" applyFill="1" applyBorder="1" applyAlignment="1" applyProtection="1">
      <alignment horizontal="centerContinuous" vertical="center"/>
      <protection/>
    </xf>
    <xf numFmtId="6" fontId="6" fillId="33" borderId="12" xfId="57" applyNumberFormat="1" applyFont="1" applyFill="1" applyBorder="1" applyAlignment="1">
      <alignment horizontal="centerContinuous" vertical="center"/>
      <protection/>
    </xf>
    <xf numFmtId="38" fontId="6" fillId="33" borderId="12" xfId="57" applyFont="1" applyFill="1" applyBorder="1" applyAlignment="1">
      <alignment horizontal="centerContinuous" vertical="center"/>
      <protection/>
    </xf>
    <xf numFmtId="172" fontId="0" fillId="0" borderId="12" xfId="0" applyBorder="1" applyAlignment="1">
      <alignment horizontal="centerContinuous"/>
    </xf>
    <xf numFmtId="184" fontId="6" fillId="33" borderId="0" xfId="0" applyNumberFormat="1" applyFont="1" applyFill="1" applyBorder="1" applyAlignment="1" applyProtection="1">
      <alignment horizontal="right"/>
      <protection/>
    </xf>
    <xf numFmtId="38" fontId="0" fillId="0" borderId="0" xfId="0" applyNumberFormat="1" applyAlignment="1">
      <alignment/>
    </xf>
    <xf numFmtId="172" fontId="0" fillId="0" borderId="11" xfId="0" applyFont="1" applyBorder="1" applyAlignment="1" applyProtection="1" quotePrefix="1">
      <alignment horizontal="left"/>
      <protection/>
    </xf>
    <xf numFmtId="172" fontId="0" fillId="34" borderId="11" xfId="0" applyFill="1" applyBorder="1" applyAlignment="1">
      <alignment/>
    </xf>
    <xf numFmtId="5" fontId="6" fillId="0" borderId="0" xfId="0" applyNumberFormat="1" applyFont="1" applyFill="1" applyBorder="1" applyAlignment="1" applyProtection="1" quotePrefix="1">
      <alignment horizontal="left" vertical="top"/>
      <protection/>
    </xf>
    <xf numFmtId="5" fontId="6" fillId="0" borderId="0" xfId="0" applyNumberFormat="1" applyFont="1" applyFill="1" applyBorder="1" applyAlignment="1">
      <alignment vertical="top"/>
    </xf>
    <xf numFmtId="5" fontId="6" fillId="0" borderId="0" xfId="0" applyNumberFormat="1" applyFont="1" applyFill="1" applyBorder="1" applyAlignment="1" applyProtection="1">
      <alignment vertical="top"/>
      <protection/>
    </xf>
    <xf numFmtId="10" fontId="6" fillId="0" borderId="0" xfId="0" applyNumberFormat="1" applyFont="1" applyFill="1" applyBorder="1" applyAlignment="1" applyProtection="1">
      <alignment vertical="top"/>
      <protection/>
    </xf>
    <xf numFmtId="5" fontId="0" fillId="0" borderId="0" xfId="0" applyNumberFormat="1" applyFont="1" applyAlignment="1">
      <alignment vertical="center"/>
    </xf>
    <xf numFmtId="38" fontId="0" fillId="0" borderId="0" xfId="0" applyNumberFormat="1" applyFont="1" applyAlignment="1">
      <alignment vertical="center"/>
    </xf>
    <xf numFmtId="178" fontId="6" fillId="33" borderId="0" xfId="0" applyNumberFormat="1" applyFont="1" applyFill="1" applyBorder="1" applyAlignment="1">
      <alignment/>
    </xf>
    <xf numFmtId="178" fontId="0" fillId="0" borderId="0" xfId="0" applyNumberFormat="1" applyAlignment="1">
      <alignment horizontal="centerContinuous" vertical="center"/>
    </xf>
    <xf numFmtId="178" fontId="0" fillId="33" borderId="11" xfId="57" applyNumberFormat="1" applyFont="1" applyFill="1" applyBorder="1" applyAlignment="1">
      <alignment horizontal="centerContinuous"/>
      <protection/>
    </xf>
    <xf numFmtId="178" fontId="0" fillId="0" borderId="0" xfId="0" applyNumberFormat="1" applyFont="1" applyAlignment="1" applyProtection="1">
      <alignment/>
      <protection/>
    </xf>
    <xf numFmtId="178" fontId="0" fillId="0" borderId="0" xfId="0" applyNumberFormat="1" applyFont="1" applyAlignment="1">
      <alignment/>
    </xf>
    <xf numFmtId="178" fontId="0" fillId="0" borderId="0" xfId="0" applyNumberFormat="1" applyAlignment="1">
      <alignment/>
    </xf>
    <xf numFmtId="178" fontId="6" fillId="0" borderId="0" xfId="0" applyNumberFormat="1" applyFont="1" applyFill="1" applyBorder="1" applyAlignment="1">
      <alignment vertical="top"/>
    </xf>
    <xf numFmtId="178" fontId="0" fillId="0" borderId="0" xfId="0" applyNumberFormat="1" applyAlignment="1">
      <alignment horizontal="centerContinuous"/>
    </xf>
    <xf numFmtId="178" fontId="0" fillId="0" borderId="11" xfId="0" applyNumberFormat="1" applyBorder="1" applyAlignment="1">
      <alignment/>
    </xf>
    <xf numFmtId="178" fontId="0" fillId="0" borderId="0" xfId="0" applyNumberFormat="1" applyFont="1" applyAlignment="1">
      <alignment vertical="center"/>
    </xf>
    <xf numFmtId="178" fontId="0" fillId="0" borderId="12" xfId="0" applyNumberFormat="1" applyBorder="1" applyAlignment="1">
      <alignment horizontal="centerContinuous"/>
    </xf>
    <xf numFmtId="178" fontId="6" fillId="33" borderId="12" xfId="57" applyNumberFormat="1" applyFont="1" applyFill="1" applyBorder="1" applyAlignment="1" applyProtection="1">
      <alignment horizontal="centerContinuous" vertical="center"/>
      <protection/>
    </xf>
    <xf numFmtId="178" fontId="0" fillId="33" borderId="0" xfId="57" applyNumberFormat="1" applyFont="1" applyFill="1" applyBorder="1" applyAlignment="1">
      <alignment horizontal="centerContinuous"/>
      <protection/>
    </xf>
    <xf numFmtId="172" fontId="12" fillId="33" borderId="10" xfId="0" applyFont="1" applyFill="1" applyBorder="1" applyAlignment="1" applyProtection="1">
      <alignment horizontal="centerContinuous" vertical="center"/>
      <protection/>
    </xf>
    <xf numFmtId="172" fontId="12" fillId="33" borderId="12" xfId="0" applyFont="1" applyFill="1" applyBorder="1" applyAlignment="1" applyProtection="1">
      <alignment horizontal="centerContinuous" vertical="center"/>
      <protection/>
    </xf>
    <xf numFmtId="178" fontId="0" fillId="0" borderId="0" xfId="0" applyNumberFormat="1" applyBorder="1" applyAlignment="1">
      <alignment/>
    </xf>
    <xf numFmtId="5" fontId="8" fillId="33" borderId="0" xfId="0" applyNumberFormat="1" applyFont="1" applyFill="1" applyBorder="1" applyAlignment="1" applyProtection="1">
      <alignment horizontal="left"/>
      <protection locked="0"/>
    </xf>
    <xf numFmtId="172" fontId="8" fillId="33" borderId="0" xfId="0" applyFont="1" applyFill="1" applyBorder="1" applyAlignment="1" applyProtection="1">
      <alignment horizontal="left"/>
      <protection locked="0"/>
    </xf>
    <xf numFmtId="172" fontId="8" fillId="33" borderId="11" xfId="0" applyFont="1" applyFill="1" applyBorder="1" applyAlignment="1" applyProtection="1">
      <alignment horizontal="left"/>
      <protection locked="0"/>
    </xf>
    <xf numFmtId="37" fontId="0" fillId="0" borderId="0" xfId="0" applyNumberFormat="1" applyFont="1" applyAlignment="1">
      <alignment/>
    </xf>
    <xf numFmtId="5" fontId="0" fillId="0" borderId="0" xfId="0" applyNumberFormat="1" applyFont="1" applyAlignment="1">
      <alignment/>
    </xf>
    <xf numFmtId="172" fontId="0" fillId="0" borderId="0" xfId="0" applyFont="1" applyAlignment="1">
      <alignment/>
    </xf>
    <xf numFmtId="5" fontId="6" fillId="0" borderId="0" xfId="0" applyNumberFormat="1" applyFont="1" applyBorder="1" applyAlignment="1" applyProtection="1">
      <alignment horizontal="left"/>
      <protection/>
    </xf>
    <xf numFmtId="5" fontId="6" fillId="0" borderId="0" xfId="0" applyNumberFormat="1" applyFont="1" applyBorder="1" applyAlignment="1" applyProtection="1">
      <alignment/>
      <protection/>
    </xf>
    <xf numFmtId="178" fontId="6" fillId="0" borderId="0" xfId="0" applyNumberFormat="1" applyFont="1" applyBorder="1" applyAlignment="1" applyProtection="1">
      <alignment/>
      <protection/>
    </xf>
    <xf numFmtId="172" fontId="6" fillId="0" borderId="0" xfId="0" applyFont="1" applyAlignment="1">
      <alignment horizontal="right"/>
    </xf>
    <xf numFmtId="5" fontId="6" fillId="0" borderId="0" xfId="0" applyNumberFormat="1" applyFont="1" applyAlignment="1" applyProtection="1" quotePrefix="1">
      <alignment horizontal="left" vertical="center"/>
      <protection/>
    </xf>
    <xf numFmtId="5" fontId="6" fillId="0" borderId="0" xfId="0" applyNumberFormat="1" applyFont="1" applyAlignment="1">
      <alignment vertical="center"/>
    </xf>
    <xf numFmtId="37" fontId="6" fillId="0" borderId="0" xfId="0" applyNumberFormat="1" applyFont="1" applyAlignment="1" applyProtection="1">
      <alignment horizontal="right" vertical="center"/>
      <protection locked="0"/>
    </xf>
    <xf numFmtId="178" fontId="6" fillId="0" borderId="0" xfId="0" applyNumberFormat="1" applyFont="1" applyAlignment="1" applyProtection="1">
      <alignment vertical="center"/>
      <protection/>
    </xf>
    <xf numFmtId="37" fontId="6" fillId="0" borderId="0" xfId="0" applyNumberFormat="1" applyFont="1" applyAlignment="1">
      <alignment horizontal="right" vertical="center"/>
    </xf>
    <xf numFmtId="172" fontId="6" fillId="0" borderId="0" xfId="0" applyFont="1" applyAlignment="1">
      <alignment vertical="center"/>
    </xf>
    <xf numFmtId="38" fontId="6" fillId="0" borderId="0" xfId="0" applyNumberFormat="1" applyFont="1" applyAlignment="1">
      <alignment vertical="center"/>
    </xf>
    <xf numFmtId="178" fontId="6" fillId="33" borderId="0" xfId="0" applyNumberFormat="1" applyFont="1" applyFill="1" applyBorder="1" applyAlignment="1">
      <alignment/>
    </xf>
    <xf numFmtId="5" fontId="6" fillId="33" borderId="0" xfId="0" applyNumberFormat="1" applyFont="1" applyFill="1" applyBorder="1" applyAlignment="1" applyProtection="1">
      <alignment horizontal="left"/>
      <protection locked="0"/>
    </xf>
    <xf numFmtId="5" fontId="6" fillId="33" borderId="0" xfId="0" applyNumberFormat="1" applyFont="1" applyFill="1" applyBorder="1" applyAlignment="1">
      <alignment/>
    </xf>
    <xf numFmtId="5" fontId="6" fillId="33" borderId="0" xfId="0" applyNumberFormat="1" applyFont="1" applyFill="1" applyBorder="1" applyAlignment="1" applyProtection="1">
      <alignment horizontal="right"/>
      <protection/>
    </xf>
    <xf numFmtId="178" fontId="6" fillId="33" borderId="11" xfId="0" applyNumberFormat="1" applyFont="1" applyFill="1" applyBorder="1" applyAlignment="1">
      <alignment/>
    </xf>
    <xf numFmtId="5" fontId="6" fillId="33" borderId="11" xfId="0" applyNumberFormat="1" applyFont="1" applyFill="1" applyBorder="1" applyAlignment="1">
      <alignment horizontal="right"/>
    </xf>
    <xf numFmtId="172" fontId="0" fillId="0" borderId="11" xfId="0" applyFont="1" applyBorder="1" applyAlignment="1">
      <alignment/>
    </xf>
    <xf numFmtId="5" fontId="0" fillId="34" borderId="11" xfId="0" applyNumberFormat="1" applyFont="1" applyFill="1" applyBorder="1" applyAlignment="1">
      <alignment/>
    </xf>
    <xf numFmtId="172" fontId="13" fillId="0" borderId="0" xfId="0" applyFont="1" applyAlignment="1">
      <alignment/>
    </xf>
    <xf numFmtId="172" fontId="10" fillId="0" borderId="0" xfId="0" applyFont="1" applyAlignment="1">
      <alignment/>
    </xf>
    <xf numFmtId="185" fontId="10" fillId="0" borderId="0" xfId="0" applyNumberFormat="1" applyFont="1" applyAlignment="1">
      <alignment/>
    </xf>
    <xf numFmtId="172" fontId="10" fillId="0" borderId="0" xfId="0" applyFont="1" applyAlignment="1">
      <alignment wrapText="1"/>
    </xf>
    <xf numFmtId="172" fontId="13" fillId="0" borderId="0" xfId="0" applyFont="1" applyAlignment="1">
      <alignment wrapText="1"/>
    </xf>
    <xf numFmtId="185" fontId="10" fillId="0" borderId="0" xfId="0" applyNumberFormat="1" applyFont="1" applyAlignment="1" applyProtection="1">
      <alignment/>
      <protection locked="0"/>
    </xf>
    <xf numFmtId="172" fontId="10" fillId="0" borderId="0" xfId="0" applyFont="1" applyAlignment="1">
      <alignment horizontal="centerContinuous" wrapText="1"/>
    </xf>
    <xf numFmtId="7" fontId="10" fillId="0" borderId="0" xfId="0" applyNumberFormat="1" applyFont="1" applyBorder="1" applyAlignment="1" applyProtection="1">
      <alignment/>
      <protection/>
    </xf>
    <xf numFmtId="37" fontId="0" fillId="0" borderId="0" xfId="0" applyNumberFormat="1" applyFont="1" applyAlignment="1">
      <alignment/>
    </xf>
    <xf numFmtId="185" fontId="10" fillId="0" borderId="13" xfId="0" applyNumberFormat="1" applyFont="1" applyBorder="1" applyAlignment="1">
      <alignment/>
    </xf>
    <xf numFmtId="186" fontId="10" fillId="0" borderId="0" xfId="0" applyNumberFormat="1" applyFont="1" applyAlignment="1">
      <alignment/>
    </xf>
    <xf numFmtId="5" fontId="0" fillId="0" borderId="0" xfId="0" applyNumberFormat="1" applyFont="1" applyAlignment="1" applyProtection="1">
      <alignment horizontal="left"/>
      <protection locked="0"/>
    </xf>
    <xf numFmtId="5" fontId="0" fillId="0" borderId="0" xfId="0" applyNumberFormat="1" applyFont="1" applyAlignment="1" applyProtection="1" quotePrefix="1">
      <alignment horizontal="left"/>
      <protection locked="0"/>
    </xf>
    <xf numFmtId="37" fontId="0" fillId="0" borderId="0" xfId="0" applyNumberFormat="1" applyFont="1" applyAlignment="1" applyProtection="1">
      <alignment/>
      <protection/>
    </xf>
    <xf numFmtId="5" fontId="11" fillId="0" borderId="0" xfId="0" applyNumberFormat="1" applyFont="1" applyAlignment="1">
      <alignment horizontal="left"/>
    </xf>
    <xf numFmtId="5" fontId="0" fillId="35" borderId="0" xfId="0" applyNumberFormat="1" applyFont="1" applyFill="1" applyAlignment="1">
      <alignment/>
    </xf>
    <xf numFmtId="37" fontId="0" fillId="35" borderId="0" xfId="0" applyNumberFormat="1" applyFont="1" applyFill="1" applyAlignment="1">
      <alignment/>
    </xf>
    <xf numFmtId="178" fontId="0" fillId="35" borderId="0" xfId="0" applyNumberFormat="1" applyFont="1" applyFill="1" applyAlignment="1" applyProtection="1">
      <alignment/>
      <protection/>
    </xf>
    <xf numFmtId="172" fontId="0" fillId="35" borderId="0" xfId="0" applyFill="1" applyAlignment="1">
      <alignment/>
    </xf>
    <xf numFmtId="172" fontId="18" fillId="0" borderId="11" xfId="0" applyFont="1" applyBorder="1" applyAlignment="1">
      <alignment/>
    </xf>
    <xf numFmtId="178" fontId="0" fillId="33" borderId="14" xfId="57" applyNumberFormat="1" applyFont="1" applyFill="1" applyBorder="1" applyAlignment="1">
      <alignment/>
      <protection/>
    </xf>
    <xf numFmtId="178" fontId="0" fillId="0" borderId="14" xfId="0" applyNumberFormat="1" applyBorder="1" applyAlignment="1">
      <alignment/>
    </xf>
    <xf numFmtId="178" fontId="0" fillId="0" borderId="15" xfId="0" applyNumberFormat="1" applyBorder="1" applyAlignment="1">
      <alignment/>
    </xf>
    <xf numFmtId="38" fontId="0" fillId="33" borderId="16" xfId="57" applyFont="1" applyFill="1" applyBorder="1" applyAlignment="1">
      <alignment horizontal="center"/>
      <protection/>
    </xf>
    <xf numFmtId="38" fontId="0" fillId="33" borderId="17" xfId="57" applyFont="1" applyFill="1" applyBorder="1" applyAlignment="1">
      <alignment horizontal="center"/>
      <protection/>
    </xf>
    <xf numFmtId="38" fontId="6" fillId="4" borderId="18" xfId="57" applyFont="1" applyFill="1" applyBorder="1">
      <alignment horizontal="left"/>
      <protection/>
    </xf>
    <xf numFmtId="6" fontId="6" fillId="4" borderId="19" xfId="57" applyNumberFormat="1" applyFont="1" applyFill="1" applyBorder="1" applyAlignment="1">
      <alignment horizontal="right"/>
      <protection/>
    </xf>
    <xf numFmtId="172" fontId="6" fillId="3" borderId="20" xfId="0" applyFont="1" applyFill="1" applyBorder="1" applyAlignment="1" quotePrefix="1">
      <alignment vertical="top"/>
    </xf>
    <xf numFmtId="6" fontId="6" fillId="3" borderId="21" xfId="0" applyNumberFormat="1" applyFont="1" applyFill="1" applyBorder="1" applyAlignment="1" applyProtection="1">
      <alignment/>
      <protection/>
    </xf>
    <xf numFmtId="5" fontId="0" fillId="35" borderId="0" xfId="0" applyNumberFormat="1" applyFont="1" applyFill="1" applyAlignment="1" applyProtection="1" quotePrefix="1">
      <alignment horizontal="left"/>
      <protection locked="0"/>
    </xf>
    <xf numFmtId="172" fontId="0" fillId="35" borderId="0" xfId="0" applyFont="1" applyFill="1" applyAlignment="1" applyProtection="1">
      <alignment/>
      <protection locked="0"/>
    </xf>
    <xf numFmtId="172" fontId="6" fillId="33" borderId="0" xfId="0" applyFont="1" applyFill="1" applyBorder="1" applyAlignment="1" applyProtection="1">
      <alignment horizontal="left"/>
      <protection locked="0"/>
    </xf>
    <xf numFmtId="172" fontId="6" fillId="33" borderId="11" xfId="0" applyFont="1" applyFill="1" applyBorder="1" applyAlignment="1" applyProtection="1">
      <alignment horizontal="left"/>
      <protection locked="0"/>
    </xf>
    <xf numFmtId="5" fontId="0" fillId="0" borderId="0" xfId="0" applyNumberFormat="1" applyFont="1" applyAlignment="1" applyProtection="1">
      <alignment horizontal="left"/>
      <protection locked="0"/>
    </xf>
    <xf numFmtId="172" fontId="6" fillId="0" borderId="0" xfId="0" applyNumberFormat="1" applyFont="1" applyAlignment="1">
      <alignment horizontal="center"/>
    </xf>
    <xf numFmtId="178" fontId="6" fillId="36" borderId="0" xfId="0" applyNumberFormat="1" applyFont="1" applyFill="1" applyBorder="1" applyAlignment="1">
      <alignment/>
    </xf>
    <xf numFmtId="5" fontId="8" fillId="36" borderId="0" xfId="0" applyNumberFormat="1" applyFont="1" applyFill="1" applyBorder="1" applyAlignment="1" applyProtection="1">
      <alignment horizontal="left"/>
      <protection locked="0"/>
    </xf>
    <xf numFmtId="5" fontId="6" fillId="36" borderId="0" xfId="0" applyNumberFormat="1" applyFont="1" applyFill="1" applyBorder="1" applyAlignment="1">
      <alignment/>
    </xf>
    <xf numFmtId="5" fontId="6" fillId="37" borderId="18" xfId="0" applyNumberFormat="1" applyFont="1" applyFill="1" applyBorder="1" applyAlignment="1" applyProtection="1">
      <alignment horizontal="left"/>
      <protection/>
    </xf>
    <xf numFmtId="5" fontId="0" fillId="37" borderId="22" xfId="0" applyNumberFormat="1" applyFont="1" applyFill="1" applyBorder="1" applyAlignment="1">
      <alignment/>
    </xf>
    <xf numFmtId="5" fontId="6" fillId="37" borderId="22" xfId="0" applyNumberFormat="1" applyFont="1" applyFill="1" applyBorder="1" applyAlignment="1" applyProtection="1">
      <alignment/>
      <protection/>
    </xf>
    <xf numFmtId="5" fontId="6" fillId="37" borderId="22" xfId="0" applyNumberFormat="1" applyFont="1" applyFill="1" applyBorder="1" applyAlignment="1" applyProtection="1">
      <alignment/>
      <protection/>
    </xf>
    <xf numFmtId="178" fontId="6" fillId="37" borderId="19" xfId="0" applyNumberFormat="1" applyFont="1" applyFill="1" applyBorder="1" applyAlignment="1" applyProtection="1">
      <alignment/>
      <protection/>
    </xf>
    <xf numFmtId="5" fontId="6" fillId="37" borderId="22" xfId="0" applyNumberFormat="1" applyFont="1" applyFill="1" applyBorder="1" applyAlignment="1">
      <alignment/>
    </xf>
    <xf numFmtId="5" fontId="6" fillId="37" borderId="18" xfId="0" applyNumberFormat="1" applyFont="1" applyFill="1" applyBorder="1" applyAlignment="1">
      <alignment horizontal="left"/>
    </xf>
    <xf numFmtId="5" fontId="6" fillId="37" borderId="18" xfId="0" applyNumberFormat="1" applyFont="1" applyFill="1" applyBorder="1" applyAlignment="1" applyProtection="1" quotePrefix="1">
      <alignment horizontal="left"/>
      <protection/>
    </xf>
    <xf numFmtId="5" fontId="6" fillId="11" borderId="23" xfId="0" applyNumberFormat="1" applyFont="1" applyFill="1" applyBorder="1" applyAlignment="1" applyProtection="1">
      <alignment horizontal="left"/>
      <protection/>
    </xf>
    <xf numFmtId="172" fontId="0" fillId="11" borderId="24" xfId="0" applyFill="1" applyBorder="1" applyAlignment="1">
      <alignment/>
    </xf>
    <xf numFmtId="5" fontId="6" fillId="11" borderId="24" xfId="0" applyNumberFormat="1" applyFont="1" applyFill="1" applyBorder="1" applyAlignment="1">
      <alignment/>
    </xf>
    <xf numFmtId="5" fontId="6" fillId="11" borderId="24" xfId="0" applyNumberFormat="1" applyFont="1" applyFill="1" applyBorder="1" applyAlignment="1" applyProtection="1">
      <alignment/>
      <protection/>
    </xf>
    <xf numFmtId="10" fontId="6" fillId="11" borderId="25" xfId="0" applyNumberFormat="1" applyFont="1" applyFill="1" applyBorder="1" applyAlignment="1" applyProtection="1">
      <alignment/>
      <protection/>
    </xf>
    <xf numFmtId="5" fontId="6" fillId="11" borderId="26" xfId="0" applyNumberFormat="1" applyFont="1" applyFill="1" applyBorder="1" applyAlignment="1" applyProtection="1">
      <alignment horizontal="left"/>
      <protection/>
    </xf>
    <xf numFmtId="172" fontId="0" fillId="11" borderId="0" xfId="0" applyFill="1" applyAlignment="1">
      <alignment/>
    </xf>
    <xf numFmtId="5" fontId="6" fillId="11" borderId="0" xfId="0" applyNumberFormat="1" applyFont="1" applyFill="1" applyBorder="1" applyAlignment="1">
      <alignment/>
    </xf>
    <xf numFmtId="5" fontId="6" fillId="11" borderId="11" xfId="0" applyNumberFormat="1" applyFont="1" applyFill="1" applyBorder="1" applyAlignment="1">
      <alignment/>
    </xf>
    <xf numFmtId="5" fontId="6" fillId="11" borderId="11" xfId="0" applyNumberFormat="1" applyFont="1" applyFill="1" applyBorder="1" applyAlignment="1" applyProtection="1">
      <alignment/>
      <protection/>
    </xf>
    <xf numFmtId="10" fontId="6" fillId="11" borderId="27" xfId="0" applyNumberFormat="1" applyFont="1" applyFill="1" applyBorder="1" applyAlignment="1" applyProtection="1">
      <alignment/>
      <protection/>
    </xf>
    <xf numFmtId="5" fontId="6" fillId="11" borderId="28" xfId="0" applyNumberFormat="1" applyFont="1" applyFill="1" applyBorder="1" applyAlignment="1" applyProtection="1" quotePrefix="1">
      <alignment horizontal="left" vertical="center"/>
      <protection/>
    </xf>
    <xf numFmtId="172" fontId="0" fillId="11" borderId="13" xfId="0" applyFill="1" applyBorder="1" applyAlignment="1">
      <alignment/>
    </xf>
    <xf numFmtId="5" fontId="6" fillId="11" borderId="13" xfId="0" applyNumberFormat="1" applyFont="1" applyFill="1" applyBorder="1" applyAlignment="1" applyProtection="1">
      <alignment vertical="center"/>
      <protection/>
    </xf>
    <xf numFmtId="10" fontId="6" fillId="11" borderId="29" xfId="0" applyNumberFormat="1" applyFont="1" applyFill="1" applyBorder="1" applyAlignment="1" applyProtection="1">
      <alignment vertical="center"/>
      <protection/>
    </xf>
    <xf numFmtId="37" fontId="59" fillId="0" borderId="0" xfId="0" applyNumberFormat="1" applyFont="1" applyAlignment="1" applyProtection="1">
      <alignment horizontal="right" vertical="center"/>
      <protection locked="0"/>
    </xf>
    <xf numFmtId="37" fontId="59" fillId="0" borderId="0" xfId="0" applyNumberFormat="1" applyFont="1" applyAlignment="1" applyProtection="1">
      <alignment/>
      <protection locked="0"/>
    </xf>
    <xf numFmtId="3" fontId="59" fillId="0" borderId="0" xfId="0" applyNumberFormat="1" applyFont="1" applyAlignment="1" applyProtection="1">
      <alignment/>
      <protection locked="0"/>
    </xf>
    <xf numFmtId="37" fontId="59" fillId="0" borderId="0" xfId="0" applyNumberFormat="1" applyFont="1" applyAlignment="1" applyProtection="1">
      <alignment/>
      <protection locked="0"/>
    </xf>
    <xf numFmtId="37" fontId="59" fillId="35" borderId="0" xfId="0" applyNumberFormat="1" applyFont="1" applyFill="1" applyAlignment="1" applyProtection="1">
      <alignment/>
      <protection locked="0"/>
    </xf>
    <xf numFmtId="49" fontId="6" fillId="36" borderId="0" xfId="0" applyNumberFormat="1" applyFont="1" applyFill="1" applyBorder="1" applyAlignment="1" applyProtection="1">
      <alignment horizontal="left"/>
      <protection locked="0"/>
    </xf>
    <xf numFmtId="5" fontId="14" fillId="38" borderId="30" xfId="0" applyNumberFormat="1" applyFont="1" applyFill="1" applyBorder="1" applyAlignment="1" applyProtection="1">
      <alignment horizontal="left"/>
      <protection/>
    </xf>
    <xf numFmtId="5" fontId="15" fillId="38" borderId="31" xfId="0" applyNumberFormat="1" applyFont="1" applyFill="1" applyBorder="1" applyAlignment="1">
      <alignment/>
    </xf>
    <xf numFmtId="178" fontId="15" fillId="38" borderId="31" xfId="0" applyNumberFormat="1" applyFont="1" applyFill="1" applyBorder="1" applyAlignment="1">
      <alignment/>
    </xf>
    <xf numFmtId="172" fontId="15" fillId="39" borderId="31" xfId="0" applyFont="1" applyFill="1" applyBorder="1" applyAlignment="1">
      <alignment/>
    </xf>
    <xf numFmtId="14" fontId="15" fillId="38" borderId="31" xfId="0" applyNumberFormat="1" applyFont="1" applyFill="1" applyBorder="1" applyAlignment="1" applyProtection="1">
      <alignment horizontal="right"/>
      <protection/>
    </xf>
    <xf numFmtId="178" fontId="15" fillId="39" borderId="32" xfId="0" applyNumberFormat="1" applyFont="1" applyFill="1" applyBorder="1" applyAlignment="1">
      <alignment/>
    </xf>
    <xf numFmtId="172" fontId="0" fillId="35" borderId="0" xfId="0" applyFont="1" applyFill="1" applyAlignment="1" applyProtection="1">
      <alignment horizontal="left"/>
      <protection locked="0"/>
    </xf>
    <xf numFmtId="5" fontId="0" fillId="35" borderId="0" xfId="0" applyNumberFormat="1" applyFont="1" applyFill="1" applyAlignment="1" applyProtection="1">
      <alignment horizontal="left"/>
      <protection locked="0"/>
    </xf>
    <xf numFmtId="5" fontId="0" fillId="0" borderId="0" xfId="0" applyNumberFormat="1" applyFont="1" applyAlignment="1">
      <alignment horizontal="left"/>
    </xf>
    <xf numFmtId="172" fontId="0" fillId="0" borderId="0" xfId="0" applyFont="1" applyAlignment="1" applyProtection="1" quotePrefix="1">
      <alignment horizontal="left"/>
      <protection locked="0"/>
    </xf>
    <xf numFmtId="172" fontId="0" fillId="0" borderId="0" xfId="0" applyFont="1" applyAlignment="1" applyProtection="1">
      <alignment horizontal="left"/>
      <protection locked="0"/>
    </xf>
    <xf numFmtId="5" fontId="0" fillId="0" borderId="0" xfId="0" applyNumberFormat="1" applyAlignment="1">
      <alignment horizontal="left"/>
    </xf>
    <xf numFmtId="172" fontId="19" fillId="0" borderId="0" xfId="0" applyFont="1" applyAlignment="1">
      <alignment horizontal="center" wrapText="1"/>
    </xf>
    <xf numFmtId="5" fontId="6" fillId="0" borderId="0" xfId="0" applyNumberFormat="1" applyFont="1" applyAlignment="1">
      <alignment horizontal="center"/>
    </xf>
    <xf numFmtId="172" fontId="6" fillId="0" borderId="0" xfId="0" applyNumberFormat="1" applyFont="1" applyAlignment="1">
      <alignment horizontal="center"/>
    </xf>
    <xf numFmtId="172" fontId="20" fillId="0" borderId="0" xfId="0" applyNumberFormat="1"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ummary"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60"/>
      <c:hPercent val="100"/>
      <c:rotY val="0"/>
      <c:depthPercent val="100"/>
      <c:rAngAx val="1"/>
    </c:view3D>
    <c:plotArea>
      <c:layout>
        <c:manualLayout>
          <c:xMode val="edge"/>
          <c:yMode val="edge"/>
          <c:x val="0.18"/>
          <c:y val="0.10225"/>
          <c:w val="0.64125"/>
          <c:h val="0.74225"/>
        </c:manualLayout>
      </c:layout>
      <c:pie3DChart>
        <c:varyColors val="1"/>
        <c:ser>
          <c:idx val="0"/>
          <c:order val="0"/>
          <c:tx>
            <c:strRef>
              <c:f>Summary!$A$8:$A$18</c:f>
              <c:strCache>
                <c:ptCount val="1"/>
                <c:pt idx="0">
                  <c:v>      Food   Savings &amp; Investment Insurance Clothing &amp; Services Health Care Emtertainment Other Expenses</c:v>
                </c:pt>
              </c:strCache>
            </c:strRef>
          </c:tx>
          <c:spPr>
            <a:solidFill>
              <a:srgbClr val="8080FF"/>
            </a:solidFill>
            <a:ln w="12700">
              <a:solidFill>
                <a:srgbClr val="000000"/>
              </a:solidFill>
            </a:ln>
          </c:spPr>
          <c:explosion val="17"/>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00FFFF"/>
              </a:solidFill>
              <a:ln w="12700">
                <a:solidFill>
                  <a:srgbClr val="000000"/>
                </a:solidFill>
              </a:ln>
            </c:spPr>
          </c:dPt>
          <c:dPt>
            <c:idx val="1"/>
            <c:explosion val="0"/>
            <c:spPr>
              <a:solidFill>
                <a:srgbClr val="FF0000"/>
              </a:solidFill>
              <a:ln w="12700">
                <a:solidFill>
                  <a:srgbClr val="000000"/>
                </a:solidFill>
              </a:ln>
            </c:spPr>
          </c:dPt>
          <c:dPt>
            <c:idx val="2"/>
            <c:explosion val="0"/>
            <c:spPr>
              <a:solidFill>
                <a:srgbClr val="FFFFFF"/>
              </a:solidFill>
              <a:ln w="12700">
                <a:solidFill>
                  <a:srgbClr val="000000"/>
                </a:solidFill>
              </a:ln>
            </c:spPr>
          </c:dPt>
          <c:dPt>
            <c:idx val="3"/>
            <c:explosion val="0"/>
            <c:spPr>
              <a:solidFill>
                <a:srgbClr val="00FF00"/>
              </a:solidFill>
              <a:ln w="12700">
                <a:solidFill>
                  <a:srgbClr val="000000"/>
                </a:solidFill>
              </a:ln>
            </c:spPr>
          </c:dPt>
          <c:dPt>
            <c:idx val="4"/>
            <c:explosion val="0"/>
            <c:spPr>
              <a:solidFill>
                <a:srgbClr val="000080"/>
              </a:solidFill>
              <a:ln w="12700">
                <a:solidFill>
                  <a:srgbClr val="000000"/>
                </a:solidFill>
              </a:ln>
            </c:spPr>
          </c:dPt>
          <c:dPt>
            <c:idx val="5"/>
            <c:explosion val="0"/>
            <c:spPr>
              <a:solidFill>
                <a:srgbClr val="FF8080"/>
              </a:solidFill>
              <a:ln w="12700">
                <a:solidFill>
                  <a:srgbClr val="000000"/>
                </a:solidFill>
              </a:ln>
            </c:spPr>
          </c:dPt>
          <c:dPt>
            <c:idx val="6"/>
            <c:explosion val="0"/>
            <c:spPr>
              <a:solidFill>
                <a:srgbClr val="008000"/>
              </a:solidFill>
              <a:ln w="12700">
                <a:solidFill>
                  <a:srgbClr val="000000"/>
                </a:solidFill>
              </a:ln>
            </c:spPr>
          </c:dPt>
          <c:dPt>
            <c:idx val="7"/>
            <c:explosion val="0"/>
            <c:spPr>
              <a:solidFill>
                <a:srgbClr val="FFFF00"/>
              </a:solidFill>
              <a:ln w="12700">
                <a:solidFill>
                  <a:srgbClr val="000000"/>
                </a:solidFill>
              </a:ln>
            </c:spPr>
          </c:dPt>
          <c:dPt>
            <c:idx val="8"/>
            <c:spPr>
              <a:solidFill>
                <a:srgbClr val="E3E3E3"/>
              </a:solidFill>
              <a:ln w="12700">
                <a:solidFill>
                  <a:srgbClr val="000000"/>
                </a:solidFill>
              </a:ln>
            </c:spPr>
          </c:dPt>
          <c:dPt>
            <c:idx val="9"/>
            <c:spPr>
              <a:solidFill>
                <a:srgbClr val="FF00FF"/>
              </a:solidFill>
              <a:ln w="12700">
                <a:solidFill>
                  <a:srgbClr val="000000"/>
                </a:solidFill>
              </a:ln>
            </c:spPr>
          </c:dPt>
          <c:dPt>
            <c:idx val="10"/>
            <c:spPr>
              <a:solidFill>
                <a:srgbClr val="969696"/>
              </a:solidFill>
              <a:ln w="12700">
                <a:solidFill>
                  <a:srgbClr val="000000"/>
                </a:solidFill>
              </a:ln>
            </c:spPr>
          </c:dPt>
          <c:dLbls>
            <c:dLbl>
              <c:idx val="5"/>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1"/>
            <c:showSerName val="0"/>
            <c:showLeaderLines val="0"/>
            <c:showPercent val="0"/>
          </c:dLbls>
          <c:cat>
            <c:strRef>
              <c:f>Summary!$A$8:$A$18</c:f>
              <c:strCache/>
            </c:strRef>
          </c:cat>
          <c:val>
            <c:numRef>
              <c:f>Summary!$B$8:$B$18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76200</xdr:rowOff>
    </xdr:from>
    <xdr:to>
      <xdr:col>4</xdr:col>
      <xdr:colOff>800100</xdr:colOff>
      <xdr:row>49</xdr:row>
      <xdr:rowOff>38100</xdr:rowOff>
    </xdr:to>
    <xdr:graphicFrame>
      <xdr:nvGraphicFramePr>
        <xdr:cNvPr id="1" name="Chart 1"/>
        <xdr:cNvGraphicFramePr/>
      </xdr:nvGraphicFramePr>
      <xdr:xfrm>
        <a:off x="9525" y="3952875"/>
        <a:ext cx="6753225" cy="5486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C67"/>
  <sheetViews>
    <sheetView showGridLines="0" tabSelected="1" showOutlineSymbols="0" zoomScalePageLayoutView="0" workbookViewId="0" topLeftCell="A41">
      <selection activeCell="P56" sqref="P56"/>
    </sheetView>
  </sheetViews>
  <sheetFormatPr defaultColWidth="9.77734375" defaultRowHeight="15"/>
  <cols>
    <col min="1" max="1" width="12.77734375" style="1" customWidth="1"/>
    <col min="2" max="2" width="17.4453125" style="1" customWidth="1"/>
    <col min="3" max="3" width="9.77734375" style="1" customWidth="1"/>
    <col min="4" max="4" width="8.77734375" style="1" customWidth="1"/>
    <col min="5" max="5" width="7.77734375" style="67" customWidth="1"/>
    <col min="6" max="6" width="1.88671875" style="1" customWidth="1"/>
    <col min="7" max="7" width="12.77734375" style="1" customWidth="1"/>
    <col min="8" max="8" width="23.6640625" style="1" customWidth="1"/>
    <col min="9" max="9" width="9.10546875" style="1" customWidth="1"/>
    <col min="10" max="10" width="8.77734375" style="1" customWidth="1"/>
    <col min="11" max="11" width="7.77734375" style="67" customWidth="1"/>
    <col min="12" max="12" width="9.77734375" style="1" customWidth="1"/>
    <col min="13" max="13" width="11.10546875" style="48" customWidth="1"/>
    <col min="14" max="16384" width="9.77734375" style="1" customWidth="1"/>
  </cols>
  <sheetData>
    <row r="1" spans="1:29" ht="21" thickBot="1">
      <c r="A1" s="171" t="s">
        <v>97</v>
      </c>
      <c r="B1" s="172"/>
      <c r="C1" s="172"/>
      <c r="D1" s="172"/>
      <c r="E1" s="173"/>
      <c r="F1" s="174"/>
      <c r="G1" s="172"/>
      <c r="H1" s="175">
        <f ca="1">TODAY()</f>
        <v>44277</v>
      </c>
      <c r="I1" s="175"/>
      <c r="J1" s="174"/>
      <c r="K1" s="176"/>
      <c r="N1"/>
      <c r="AC1" s="9" t="s">
        <v>0</v>
      </c>
    </row>
    <row r="2" spans="1:29" ht="15.75">
      <c r="A2" s="39" t="s">
        <v>1</v>
      </c>
      <c r="B2" s="31"/>
      <c r="C2" s="79" t="s">
        <v>2</v>
      </c>
      <c r="D2" s="170" t="s">
        <v>110</v>
      </c>
      <c r="E2" s="139"/>
      <c r="F2" s="140"/>
      <c r="G2" s="141"/>
      <c r="H2" s="35"/>
      <c r="I2" s="35"/>
      <c r="J2" s="36"/>
      <c r="K2" s="78"/>
      <c r="N2"/>
      <c r="AC2" s="9"/>
    </row>
    <row r="3" spans="1:29" ht="15.75">
      <c r="A3" s="37" t="s">
        <v>3</v>
      </c>
      <c r="B3" s="31"/>
      <c r="C3" s="80" t="s">
        <v>2</v>
      </c>
      <c r="D3" s="135" t="s">
        <v>124</v>
      </c>
      <c r="E3" s="96"/>
      <c r="F3" s="97"/>
      <c r="G3" s="98"/>
      <c r="H3" s="99"/>
      <c r="I3" s="35"/>
      <c r="J3" s="36"/>
      <c r="K3" s="78"/>
      <c r="N3"/>
      <c r="AC3" s="9"/>
    </row>
    <row r="4" spans="1:29" ht="15.75">
      <c r="A4" s="37" t="s">
        <v>4</v>
      </c>
      <c r="B4" s="31"/>
      <c r="C4" s="80" t="s">
        <v>2</v>
      </c>
      <c r="D4" s="135" t="s">
        <v>125</v>
      </c>
      <c r="E4" s="96"/>
      <c r="F4" s="97"/>
      <c r="G4" s="98"/>
      <c r="H4" s="99"/>
      <c r="I4" s="35"/>
      <c r="J4" s="36"/>
      <c r="K4" s="78"/>
      <c r="N4"/>
      <c r="AC4" s="9"/>
    </row>
    <row r="5" spans="1:14" ht="15.75">
      <c r="A5" s="55" t="s">
        <v>5</v>
      </c>
      <c r="B5" s="56"/>
      <c r="C5" s="81" t="s">
        <v>2</v>
      </c>
      <c r="D5" s="136" t="s">
        <v>107</v>
      </c>
      <c r="E5" s="100"/>
      <c r="F5" s="101"/>
      <c r="G5" s="102"/>
      <c r="H5" s="103"/>
      <c r="I5" s="34"/>
      <c r="J5" s="33"/>
      <c r="K5" s="71"/>
      <c r="N5"/>
    </row>
    <row r="6" spans="1:14" ht="15.75">
      <c r="A6"/>
      <c r="B6"/>
      <c r="C6" s="53"/>
      <c r="D6" s="53"/>
      <c r="E6" s="63"/>
      <c r="F6" s="31"/>
      <c r="G6"/>
      <c r="H6" s="32"/>
      <c r="I6" s="32"/>
      <c r="J6" s="31"/>
      <c r="K6" s="68"/>
      <c r="N6"/>
    </row>
    <row r="7" spans="1:13" ht="18" hidden="1">
      <c r="A7" s="12" t="str">
        <f>BUDGET!$D$2</f>
        <v>Client</v>
      </c>
      <c r="B7" s="13"/>
      <c r="C7" s="13"/>
      <c r="D7" s="13"/>
      <c r="E7" s="64"/>
      <c r="F7" s="13"/>
      <c r="G7" s="30"/>
      <c r="H7" s="30"/>
      <c r="I7" s="30"/>
      <c r="J7" s="30"/>
      <c r="K7" s="70"/>
      <c r="M7" s="54"/>
    </row>
    <row r="8" spans="1:13" ht="21" hidden="1" thickBot="1">
      <c r="A8" s="77" t="str">
        <f ca="1">"Cash Flow Analysis - "&amp;TEXT(TODAY(),"mmmmmmmmm d, yyyy")</f>
        <v>Cash Flow Analysis - March 22, 2021</v>
      </c>
      <c r="B8" s="50"/>
      <c r="C8" s="51"/>
      <c r="D8" s="51"/>
      <c r="E8" s="74"/>
      <c r="F8" s="49"/>
      <c r="G8" s="52"/>
      <c r="H8" s="52"/>
      <c r="I8" s="52"/>
      <c r="J8" s="52"/>
      <c r="K8" s="73"/>
      <c r="M8" s="54"/>
    </row>
    <row r="9" spans="1:13" ht="3.75" customHeight="1" hidden="1">
      <c r="A9" s="18"/>
      <c r="B9" s="19"/>
      <c r="C9" s="19"/>
      <c r="D9" s="19"/>
      <c r="E9" s="65"/>
      <c r="F9" s="19"/>
      <c r="G9" s="19"/>
      <c r="H9" s="19"/>
      <c r="I9" s="19"/>
      <c r="J9" s="19"/>
      <c r="K9" s="65"/>
      <c r="M9" s="54"/>
    </row>
    <row r="10" spans="1:13" ht="18" hidden="1">
      <c r="A10" s="22"/>
      <c r="B10" s="23"/>
      <c r="C10" s="23"/>
      <c r="D10" s="23"/>
      <c r="E10" s="75"/>
      <c r="F10" s="23"/>
      <c r="G10" s="23"/>
      <c r="H10" s="23"/>
      <c r="I10" s="23"/>
      <c r="J10" s="23"/>
      <c r="K10" s="75"/>
      <c r="M10" s="54"/>
    </row>
    <row r="11" spans="1:13" s="94" customFormat="1" ht="40.5" customHeight="1">
      <c r="A11" s="89"/>
      <c r="B11" s="90"/>
      <c r="C11" s="91" t="s">
        <v>46</v>
      </c>
      <c r="D11" s="165" t="s">
        <v>47</v>
      </c>
      <c r="E11" s="92" t="s">
        <v>2</v>
      </c>
      <c r="F11" s="90"/>
      <c r="G11" s="90" t="s">
        <v>2</v>
      </c>
      <c r="H11" s="90"/>
      <c r="I11" s="93" t="s">
        <v>46</v>
      </c>
      <c r="J11" s="165" t="s">
        <v>47</v>
      </c>
      <c r="K11" s="92" t="s">
        <v>2</v>
      </c>
      <c r="M11" s="95"/>
    </row>
    <row r="12" spans="1:14" ht="17.25" customHeight="1">
      <c r="A12" s="2" t="s">
        <v>111</v>
      </c>
      <c r="C12" s="117">
        <f aca="true" t="shared" si="0" ref="C12:C17">12*D12</f>
        <v>0</v>
      </c>
      <c r="D12" s="166">
        <v>0</v>
      </c>
      <c r="E12" s="66">
        <f aca="true" t="shared" si="1" ref="E12:E17">IF(D12=0,0,+D12/$D$18)</f>
        <v>0</v>
      </c>
      <c r="G12" s="1" t="s">
        <v>6</v>
      </c>
      <c r="I12" s="82">
        <f aca="true" t="shared" si="2" ref="I12:I20">12*J12</f>
        <v>0</v>
      </c>
      <c r="J12" s="166">
        <v>0</v>
      </c>
      <c r="K12" s="66">
        <f aca="true" t="shared" si="3" ref="K12:K20">IF(J12=0,0,+J12/$J$21)</f>
        <v>0</v>
      </c>
      <c r="M12" s="54"/>
      <c r="N12" s="48"/>
    </row>
    <row r="13" spans="1:14" ht="17.25" customHeight="1">
      <c r="A13" s="2" t="s">
        <v>112</v>
      </c>
      <c r="C13" s="117">
        <f t="shared" si="0"/>
        <v>0</v>
      </c>
      <c r="D13" s="166">
        <v>0</v>
      </c>
      <c r="E13" s="66">
        <f t="shared" si="1"/>
        <v>0</v>
      </c>
      <c r="G13" s="1" t="s">
        <v>7</v>
      </c>
      <c r="I13" s="82">
        <f t="shared" si="2"/>
        <v>0</v>
      </c>
      <c r="J13" s="166">
        <v>0</v>
      </c>
      <c r="K13" s="66">
        <f t="shared" si="3"/>
        <v>0</v>
      </c>
      <c r="M13" s="54"/>
      <c r="N13" s="48"/>
    </row>
    <row r="14" spans="1:13" ht="17.25" customHeight="1">
      <c r="A14" t="s">
        <v>113</v>
      </c>
      <c r="B14"/>
      <c r="C14" s="117">
        <f t="shared" si="0"/>
        <v>0</v>
      </c>
      <c r="D14" s="166">
        <v>0</v>
      </c>
      <c r="E14" s="66">
        <f t="shared" si="1"/>
        <v>0</v>
      </c>
      <c r="G14" s="1" t="s">
        <v>8</v>
      </c>
      <c r="I14" s="82">
        <f t="shared" si="2"/>
        <v>0</v>
      </c>
      <c r="J14" s="166">
        <v>0</v>
      </c>
      <c r="K14" s="66">
        <f t="shared" si="3"/>
        <v>0</v>
      </c>
      <c r="M14" s="54"/>
    </row>
    <row r="15" spans="1:11" ht="17.25" customHeight="1">
      <c r="A15" s="4" t="s">
        <v>114</v>
      </c>
      <c r="C15" s="117">
        <f t="shared" si="0"/>
        <v>0</v>
      </c>
      <c r="D15" s="166">
        <v>0</v>
      </c>
      <c r="E15" s="66">
        <f t="shared" si="1"/>
        <v>0</v>
      </c>
      <c r="G15" s="1" t="s">
        <v>10</v>
      </c>
      <c r="I15" s="82">
        <f t="shared" si="2"/>
        <v>0</v>
      </c>
      <c r="J15" s="166">
        <v>0</v>
      </c>
      <c r="K15" s="66">
        <f t="shared" si="3"/>
        <v>0</v>
      </c>
    </row>
    <row r="16" spans="1:11" ht="17.25" customHeight="1">
      <c r="A16" s="179" t="s">
        <v>115</v>
      </c>
      <c r="C16" s="117">
        <f t="shared" si="0"/>
        <v>0</v>
      </c>
      <c r="D16" s="166">
        <v>0</v>
      </c>
      <c r="E16" s="66">
        <f t="shared" si="1"/>
        <v>0</v>
      </c>
      <c r="G16" s="1" t="s">
        <v>12</v>
      </c>
      <c r="I16" s="82">
        <f t="shared" si="2"/>
        <v>0</v>
      </c>
      <c r="J16" s="166">
        <v>0</v>
      </c>
      <c r="K16" s="66">
        <f t="shared" si="3"/>
        <v>0</v>
      </c>
    </row>
    <row r="17" spans="1:11" ht="17.25" customHeight="1">
      <c r="A17" s="3" t="s">
        <v>9</v>
      </c>
      <c r="C17" s="117">
        <f t="shared" si="0"/>
        <v>0</v>
      </c>
      <c r="D17" s="166">
        <v>0</v>
      </c>
      <c r="E17" s="66">
        <f t="shared" si="1"/>
        <v>0</v>
      </c>
      <c r="G17" s="1" t="s">
        <v>13</v>
      </c>
      <c r="I17" s="82">
        <f t="shared" si="2"/>
        <v>0</v>
      </c>
      <c r="J17" s="166">
        <v>0</v>
      </c>
      <c r="K17" s="66">
        <f t="shared" si="3"/>
        <v>0</v>
      </c>
    </row>
    <row r="18" spans="1:11" ht="17.25" customHeight="1">
      <c r="A18" s="142" t="s">
        <v>11</v>
      </c>
      <c r="B18" s="143"/>
      <c r="C18" s="144">
        <f>SUM(C12:C17)</f>
        <v>0</v>
      </c>
      <c r="D18" s="145">
        <f>SUM(D12:D17)</f>
        <v>0</v>
      </c>
      <c r="E18" s="146">
        <f>IF(D18=0,0,D18/D18)</f>
        <v>0</v>
      </c>
      <c r="G18" s="4" t="s">
        <v>104</v>
      </c>
      <c r="I18" s="82">
        <f t="shared" si="2"/>
        <v>0</v>
      </c>
      <c r="J18" s="166">
        <v>0</v>
      </c>
      <c r="K18" s="66">
        <f t="shared" si="3"/>
        <v>0</v>
      </c>
    </row>
    <row r="19" spans="3:14" ht="17.25" customHeight="1">
      <c r="C19" s="83"/>
      <c r="G19" s="4" t="s">
        <v>105</v>
      </c>
      <c r="I19" s="82">
        <f>12*J19</f>
        <v>0</v>
      </c>
      <c r="J19" s="166">
        <v>0</v>
      </c>
      <c r="K19" s="66">
        <f t="shared" si="3"/>
        <v>0</v>
      </c>
      <c r="N19"/>
    </row>
    <row r="20" spans="1:14" ht="17.25" customHeight="1">
      <c r="A20" s="3" t="s">
        <v>14</v>
      </c>
      <c r="C20" s="117">
        <f aca="true" t="shared" si="4" ref="C20:C25">12*D20</f>
        <v>0</v>
      </c>
      <c r="D20" s="166">
        <v>0</v>
      </c>
      <c r="E20" s="66">
        <f aca="true" t="shared" si="5" ref="E20:E25">IF(D20=0,0,+D20/$D$26)</f>
        <v>0</v>
      </c>
      <c r="G20" s="115" t="s">
        <v>62</v>
      </c>
      <c r="I20" s="82">
        <f t="shared" si="2"/>
        <v>0</v>
      </c>
      <c r="J20" s="166">
        <v>0</v>
      </c>
      <c r="K20" s="66">
        <f t="shared" si="3"/>
        <v>0</v>
      </c>
      <c r="N20"/>
    </row>
    <row r="21" spans="1:14" ht="17.25" customHeight="1">
      <c r="A21" s="2" t="s">
        <v>15</v>
      </c>
      <c r="C21" s="117">
        <f t="shared" si="4"/>
        <v>0</v>
      </c>
      <c r="D21" s="166">
        <v>0</v>
      </c>
      <c r="E21" s="66">
        <f t="shared" si="5"/>
        <v>0</v>
      </c>
      <c r="G21" s="148" t="s">
        <v>16</v>
      </c>
      <c r="H21" s="147"/>
      <c r="I21" s="145">
        <f>SUM(I12:I20)</f>
        <v>0</v>
      </c>
      <c r="J21" s="145">
        <f>SUM(J12:J20)</f>
        <v>0</v>
      </c>
      <c r="K21" s="146">
        <f>IF(H55=0,0,J21/H55)</f>
        <v>0</v>
      </c>
      <c r="N21"/>
    </row>
    <row r="22" spans="1:11" ht="17.25" customHeight="1">
      <c r="A22" s="3" t="s">
        <v>100</v>
      </c>
      <c r="C22" s="117">
        <f t="shared" si="4"/>
        <v>0</v>
      </c>
      <c r="D22" s="166">
        <v>0</v>
      </c>
      <c r="E22" s="66">
        <f t="shared" si="5"/>
        <v>0</v>
      </c>
      <c r="G22"/>
      <c r="H22"/>
      <c r="I22"/>
      <c r="J22"/>
      <c r="K22" s="68"/>
    </row>
    <row r="23" spans="1:11" ht="17.25" customHeight="1">
      <c r="A23" s="2" t="s">
        <v>99</v>
      </c>
      <c r="C23" s="117">
        <f t="shared" si="4"/>
        <v>0</v>
      </c>
      <c r="D23" s="166">
        <v>0</v>
      </c>
      <c r="E23" s="66">
        <f t="shared" si="5"/>
        <v>0</v>
      </c>
      <c r="G23" s="2" t="s">
        <v>17</v>
      </c>
      <c r="I23" s="82">
        <f>12*J23</f>
        <v>0</v>
      </c>
      <c r="J23" s="166">
        <v>0</v>
      </c>
      <c r="K23" s="66">
        <f>IF(J23=0,0,+J23/$J$25)</f>
        <v>0</v>
      </c>
    </row>
    <row r="24" spans="1:11" ht="17.25" customHeight="1">
      <c r="A24" s="116" t="s">
        <v>86</v>
      </c>
      <c r="C24" s="112">
        <f t="shared" si="4"/>
        <v>0</v>
      </c>
      <c r="D24" s="166">
        <v>0</v>
      </c>
      <c r="E24" s="66">
        <f t="shared" si="5"/>
        <v>0</v>
      </c>
      <c r="G24" s="2" t="s">
        <v>18</v>
      </c>
      <c r="I24" s="82">
        <f>12*J24</f>
        <v>0</v>
      </c>
      <c r="J24" s="166">
        <v>0</v>
      </c>
      <c r="K24" s="66">
        <f>IF(J24=0,0,+J24/$J$25)</f>
        <v>0</v>
      </c>
    </row>
    <row r="25" spans="1:11" ht="17.25" customHeight="1">
      <c r="A25" s="115" t="s">
        <v>85</v>
      </c>
      <c r="C25" s="117">
        <f t="shared" si="4"/>
        <v>0</v>
      </c>
      <c r="D25" s="166">
        <v>0</v>
      </c>
      <c r="E25" s="66">
        <f t="shared" si="5"/>
        <v>0</v>
      </c>
      <c r="G25" s="149" t="s">
        <v>19</v>
      </c>
      <c r="H25" s="147"/>
      <c r="I25" s="145">
        <f>SUM(I23:I24)</f>
        <v>0</v>
      </c>
      <c r="J25" s="145">
        <f>SUM(J23:J24)</f>
        <v>0</v>
      </c>
      <c r="K25" s="146">
        <f>IF(H55=0,0,J25/H55)</f>
        <v>0</v>
      </c>
    </row>
    <row r="26" spans="1:11" ht="17.25" customHeight="1">
      <c r="A26" s="142" t="s">
        <v>79</v>
      </c>
      <c r="B26" s="147"/>
      <c r="C26" s="144">
        <f>SUM(C20:C25)</f>
        <v>0</v>
      </c>
      <c r="D26" s="145">
        <f>SUM(D20:D25)</f>
        <v>0</v>
      </c>
      <c r="E26" s="146">
        <f>IF(H55=0,0,D26/H55)</f>
        <v>0</v>
      </c>
      <c r="G26"/>
      <c r="H26"/>
      <c r="I26"/>
      <c r="J26"/>
      <c r="K26" s="68"/>
    </row>
    <row r="27" spans="1:11" ht="17.25" customHeight="1">
      <c r="A27"/>
      <c r="B27"/>
      <c r="C27" s="84"/>
      <c r="D27" s="8"/>
      <c r="E27" s="68"/>
      <c r="G27" s="3" t="s">
        <v>80</v>
      </c>
      <c r="I27" s="82">
        <f>12*J27</f>
        <v>0</v>
      </c>
      <c r="J27" s="166">
        <v>0</v>
      </c>
      <c r="K27" s="66">
        <f>IF(J27=0,0,+J27/$J$29)</f>
        <v>0</v>
      </c>
    </row>
    <row r="28" spans="1:11" ht="17.25" customHeight="1">
      <c r="A28" s="2" t="s">
        <v>75</v>
      </c>
      <c r="C28" s="117">
        <f>12*D28</f>
        <v>0</v>
      </c>
      <c r="D28" s="167">
        <v>0</v>
      </c>
      <c r="E28" s="66">
        <f>IF(D28=0,0,+D28/$D$31)</f>
        <v>0</v>
      </c>
      <c r="G28" s="3" t="s">
        <v>81</v>
      </c>
      <c r="I28" s="82">
        <f>12*J28</f>
        <v>0</v>
      </c>
      <c r="J28" s="166">
        <v>0</v>
      </c>
      <c r="K28" s="66">
        <f>IF(J28=0,0,+J28/$J$29)</f>
        <v>0</v>
      </c>
    </row>
    <row r="29" spans="1:11" ht="17.25" customHeight="1">
      <c r="A29" s="2" t="s">
        <v>76</v>
      </c>
      <c r="C29" s="117">
        <f>12*D29</f>
        <v>0</v>
      </c>
      <c r="D29" s="167">
        <v>0</v>
      </c>
      <c r="E29" s="66">
        <f>IF(D29=0,0,+D29/$D$31)</f>
        <v>0</v>
      </c>
      <c r="G29" s="149" t="s">
        <v>82</v>
      </c>
      <c r="H29" s="147"/>
      <c r="I29" s="145">
        <f>SUM(I27:I28)</f>
        <v>0</v>
      </c>
      <c r="J29" s="145">
        <f>SUM(J27:J28)</f>
        <v>0</v>
      </c>
      <c r="K29" s="146">
        <f>IF(H55=0,0,J29/H55)</f>
        <v>0</v>
      </c>
    </row>
    <row r="30" spans="1:11" ht="17.25" customHeight="1">
      <c r="A30" s="3" t="s">
        <v>71</v>
      </c>
      <c r="C30" s="117">
        <f>12*D30</f>
        <v>0</v>
      </c>
      <c r="D30" s="168">
        <v>0</v>
      </c>
      <c r="E30" s="66">
        <f>IF(D30=0,0,+D30/$D$31)</f>
        <v>0</v>
      </c>
      <c r="G30" s="115"/>
      <c r="I30" s="82"/>
      <c r="J30" s="8"/>
      <c r="K30" s="66"/>
    </row>
    <row r="31" spans="1:15" ht="17.25" customHeight="1">
      <c r="A31" s="142" t="s">
        <v>24</v>
      </c>
      <c r="B31" s="147"/>
      <c r="C31" s="144">
        <f>SUM(C28:C30)</f>
        <v>0</v>
      </c>
      <c r="D31" s="145">
        <f>SUM(D28:D30)</f>
        <v>0</v>
      </c>
      <c r="E31" s="146">
        <f>IF(H55=0,0,D31/H55)</f>
        <v>0</v>
      </c>
      <c r="G31" s="137" t="s">
        <v>84</v>
      </c>
      <c r="I31" s="82">
        <f aca="true" t="shared" si="6" ref="I31:I40">12*J31</f>
        <v>0</v>
      </c>
      <c r="J31" s="166">
        <v>0</v>
      </c>
      <c r="K31" s="66">
        <f aca="true" t="shared" si="7" ref="K31:K47">IF(J31=0,0,+J31/$J$51)</f>
        <v>0</v>
      </c>
      <c r="L31"/>
      <c r="M31" s="54"/>
      <c r="N31"/>
      <c r="O31"/>
    </row>
    <row r="32" spans="1:11" ht="17.25" customHeight="1">
      <c r="A32"/>
      <c r="B32"/>
      <c r="C32" s="84"/>
      <c r="D32"/>
      <c r="E32" s="68"/>
      <c r="G32" s="133" t="s">
        <v>21</v>
      </c>
      <c r="H32" s="119"/>
      <c r="I32" s="120">
        <f t="shared" si="6"/>
        <v>0</v>
      </c>
      <c r="J32" s="169">
        <v>0</v>
      </c>
      <c r="K32" s="121">
        <f t="shared" si="7"/>
        <v>0</v>
      </c>
    </row>
    <row r="33" spans="1:11" ht="17.25" customHeight="1">
      <c r="A33" s="2" t="s">
        <v>108</v>
      </c>
      <c r="C33" s="117">
        <f>12*D33</f>
        <v>0</v>
      </c>
      <c r="D33" s="166">
        <v>0</v>
      </c>
      <c r="E33" s="66">
        <f>IF(D35=0,0,+D33/$D$35)</f>
        <v>0</v>
      </c>
      <c r="G33" s="178" t="s">
        <v>22</v>
      </c>
      <c r="H33" s="122"/>
      <c r="I33" s="120">
        <f t="shared" si="6"/>
        <v>0</v>
      </c>
      <c r="J33" s="169">
        <v>0</v>
      </c>
      <c r="K33" s="121">
        <f t="shared" si="7"/>
        <v>0</v>
      </c>
    </row>
    <row r="34" spans="1:11" ht="17.25" customHeight="1">
      <c r="A34" s="2" t="s">
        <v>109</v>
      </c>
      <c r="C34" s="117">
        <f>12*D34</f>
        <v>0</v>
      </c>
      <c r="D34" s="166">
        <v>0</v>
      </c>
      <c r="E34" s="66">
        <f>IF(D35=0,0,+D34/$D$35)</f>
        <v>0</v>
      </c>
      <c r="G34" s="178" t="s">
        <v>116</v>
      </c>
      <c r="H34" s="119"/>
      <c r="I34" s="120">
        <f t="shared" si="6"/>
        <v>0</v>
      </c>
      <c r="J34" s="169">
        <v>0</v>
      </c>
      <c r="K34" s="121">
        <f t="shared" si="7"/>
        <v>0</v>
      </c>
    </row>
    <row r="35" spans="1:11" ht="17.25" customHeight="1">
      <c r="A35" s="142" t="s">
        <v>26</v>
      </c>
      <c r="B35" s="147"/>
      <c r="C35" s="144">
        <f>SUM(C33:C34)</f>
        <v>0</v>
      </c>
      <c r="D35" s="145">
        <f>SUM(D33:D34)</f>
        <v>0</v>
      </c>
      <c r="E35" s="146">
        <f>IF(H55=0,0,D35/H55)</f>
        <v>0</v>
      </c>
      <c r="G35" s="180" t="s">
        <v>61</v>
      </c>
      <c r="I35" s="82">
        <f t="shared" si="6"/>
        <v>0</v>
      </c>
      <c r="J35" s="166">
        <v>0</v>
      </c>
      <c r="K35" s="66">
        <f t="shared" si="7"/>
        <v>0</v>
      </c>
    </row>
    <row r="36" spans="1:11" ht="17.25" customHeight="1">
      <c r="A36"/>
      <c r="B36"/>
      <c r="C36" s="84"/>
      <c r="D36"/>
      <c r="E36" s="68"/>
      <c r="G36" s="181" t="s">
        <v>78</v>
      </c>
      <c r="H36"/>
      <c r="I36" s="82">
        <f t="shared" si="6"/>
        <v>0</v>
      </c>
      <c r="J36" s="166">
        <v>0</v>
      </c>
      <c r="K36" s="66">
        <f t="shared" si="7"/>
        <v>0</v>
      </c>
    </row>
    <row r="37" spans="1:11" ht="17.25" customHeight="1">
      <c r="A37" s="3" t="s">
        <v>101</v>
      </c>
      <c r="C37" s="117">
        <f aca="true" t="shared" si="8" ref="C37:C42">12*D37</f>
        <v>0</v>
      </c>
      <c r="D37" s="166">
        <v>0</v>
      </c>
      <c r="E37" s="66">
        <f aca="true" t="shared" si="9" ref="E37:E42">IF($D$43=0,0,D37/$D$43)</f>
        <v>0</v>
      </c>
      <c r="G37" s="137" t="s">
        <v>25</v>
      </c>
      <c r="I37" s="82">
        <f t="shared" si="6"/>
        <v>0</v>
      </c>
      <c r="J37" s="166">
        <v>0</v>
      </c>
      <c r="K37" s="66">
        <f t="shared" si="7"/>
        <v>0</v>
      </c>
    </row>
    <row r="38" spans="1:11" ht="17.25" customHeight="1">
      <c r="A38" s="3" t="s">
        <v>27</v>
      </c>
      <c r="C38" s="117">
        <f t="shared" si="8"/>
        <v>0</v>
      </c>
      <c r="D38" s="166">
        <v>0</v>
      </c>
      <c r="E38" s="66">
        <f t="shared" si="9"/>
        <v>0</v>
      </c>
      <c r="G38" s="133" t="s">
        <v>77</v>
      </c>
      <c r="H38" s="119"/>
      <c r="I38" s="120">
        <f t="shared" si="6"/>
        <v>0</v>
      </c>
      <c r="J38" s="169">
        <v>0</v>
      </c>
      <c r="K38" s="121">
        <f t="shared" si="7"/>
        <v>0</v>
      </c>
    </row>
    <row r="39" spans="1:11" ht="17.25" customHeight="1">
      <c r="A39" s="179" t="s">
        <v>123</v>
      </c>
      <c r="C39" s="117">
        <f t="shared" si="8"/>
        <v>0</v>
      </c>
      <c r="D39" s="166">
        <v>0</v>
      </c>
      <c r="E39" s="66">
        <f t="shared" si="9"/>
        <v>0</v>
      </c>
      <c r="G39" s="133" t="s">
        <v>117</v>
      </c>
      <c r="H39" s="119"/>
      <c r="I39" s="120">
        <f t="shared" si="6"/>
        <v>0</v>
      </c>
      <c r="J39" s="169">
        <v>0</v>
      </c>
      <c r="K39" s="121">
        <f t="shared" si="7"/>
        <v>0</v>
      </c>
    </row>
    <row r="40" spans="1:11" ht="17.25" customHeight="1">
      <c r="A40" s="3" t="s">
        <v>28</v>
      </c>
      <c r="C40" s="117">
        <f t="shared" si="8"/>
        <v>0</v>
      </c>
      <c r="D40" s="166">
        <v>0</v>
      </c>
      <c r="E40" s="66">
        <f t="shared" si="9"/>
        <v>0</v>
      </c>
      <c r="G40" s="177" t="s">
        <v>118</v>
      </c>
      <c r="H40" s="122"/>
      <c r="I40" s="120">
        <f t="shared" si="6"/>
        <v>0</v>
      </c>
      <c r="J40" s="169">
        <v>0</v>
      </c>
      <c r="K40" s="121">
        <f t="shared" si="7"/>
        <v>0</v>
      </c>
    </row>
    <row r="41" spans="1:11" ht="17.25" customHeight="1">
      <c r="A41" s="3" t="s">
        <v>29</v>
      </c>
      <c r="C41" s="117">
        <f t="shared" si="8"/>
        <v>0</v>
      </c>
      <c r="D41" s="166">
        <v>0</v>
      </c>
      <c r="E41" s="66">
        <f t="shared" si="9"/>
        <v>0</v>
      </c>
      <c r="G41" s="134" t="s">
        <v>119</v>
      </c>
      <c r="H41" s="119"/>
      <c r="I41" s="120">
        <f aca="true" t="shared" si="10" ref="I41:I50">12*J41</f>
        <v>0</v>
      </c>
      <c r="J41" s="169">
        <v>0</v>
      </c>
      <c r="K41" s="121">
        <f t="shared" si="7"/>
        <v>0</v>
      </c>
    </row>
    <row r="42" spans="1:11" ht="17.25" customHeight="1">
      <c r="A42" s="137" t="s">
        <v>122</v>
      </c>
      <c r="C42" s="117">
        <f t="shared" si="8"/>
        <v>0</v>
      </c>
      <c r="D42" s="166">
        <v>0</v>
      </c>
      <c r="E42" s="66">
        <f t="shared" si="9"/>
        <v>0</v>
      </c>
      <c r="G42" s="137" t="s">
        <v>23</v>
      </c>
      <c r="H42"/>
      <c r="I42" s="82">
        <f t="shared" si="10"/>
        <v>0</v>
      </c>
      <c r="J42" s="166">
        <v>0</v>
      </c>
      <c r="K42" s="66">
        <f t="shared" si="7"/>
        <v>0</v>
      </c>
    </row>
    <row r="43" spans="1:15" ht="17.25" customHeight="1">
      <c r="A43" s="142" t="s">
        <v>30</v>
      </c>
      <c r="B43" s="147"/>
      <c r="C43" s="144">
        <f>SUM(C37:C42)</f>
        <v>0</v>
      </c>
      <c r="D43" s="145">
        <f>SUM(D37:D42)</f>
        <v>0</v>
      </c>
      <c r="E43" s="146">
        <f>IF(H55=0,0,D43/H55)</f>
        <v>0</v>
      </c>
      <c r="G43" s="134" t="s">
        <v>120</v>
      </c>
      <c r="H43" s="119"/>
      <c r="I43" s="120">
        <f t="shared" si="10"/>
        <v>0</v>
      </c>
      <c r="J43" s="169">
        <v>0</v>
      </c>
      <c r="K43" s="121">
        <f t="shared" si="7"/>
        <v>0</v>
      </c>
      <c r="L43"/>
      <c r="M43" s="54"/>
      <c r="N43"/>
      <c r="O43"/>
    </row>
    <row r="44" spans="1:15" ht="17.25" customHeight="1">
      <c r="A44"/>
      <c r="B44"/>
      <c r="C44" s="84"/>
      <c r="D44"/>
      <c r="E44" s="68"/>
      <c r="G44" s="178" t="s">
        <v>31</v>
      </c>
      <c r="H44" s="122"/>
      <c r="I44" s="120">
        <f t="shared" si="10"/>
        <v>0</v>
      </c>
      <c r="J44" s="169">
        <v>0</v>
      </c>
      <c r="K44" s="121">
        <f t="shared" si="7"/>
        <v>0</v>
      </c>
      <c r="L44"/>
      <c r="M44" s="54"/>
      <c r="N44"/>
      <c r="O44"/>
    </row>
    <row r="45" spans="1:11" ht="17.25" customHeight="1">
      <c r="A45" s="2" t="s">
        <v>95</v>
      </c>
      <c r="C45" s="117">
        <f aca="true" t="shared" si="11" ref="C45:C50">12*D45</f>
        <v>0</v>
      </c>
      <c r="D45" s="166">
        <v>0</v>
      </c>
      <c r="E45" s="66">
        <f aca="true" t="shared" si="12" ref="E45:E50">IF(D45=0,0,+D45/$D$51)</f>
        <v>0</v>
      </c>
      <c r="G45" s="178" t="s">
        <v>33</v>
      </c>
      <c r="H45" s="119"/>
      <c r="I45" s="120">
        <f t="shared" si="10"/>
        <v>0</v>
      </c>
      <c r="J45" s="169">
        <v>0</v>
      </c>
      <c r="K45" s="121">
        <f t="shared" si="7"/>
        <v>0</v>
      </c>
    </row>
    <row r="46" spans="1:11" ht="17.25" customHeight="1">
      <c r="A46" s="3" t="s">
        <v>74</v>
      </c>
      <c r="C46" s="117">
        <f t="shared" si="11"/>
        <v>0</v>
      </c>
      <c r="D46" s="166">
        <v>0</v>
      </c>
      <c r="E46" s="66">
        <f t="shared" si="12"/>
        <v>0</v>
      </c>
      <c r="G46" s="137" t="s">
        <v>58</v>
      </c>
      <c r="I46" s="82">
        <f>12*J46</f>
        <v>0</v>
      </c>
      <c r="J46" s="166">
        <v>0</v>
      </c>
      <c r="K46" s="66">
        <f t="shared" si="7"/>
        <v>0</v>
      </c>
    </row>
    <row r="47" spans="1:11" ht="17.25" customHeight="1">
      <c r="A47" s="3" t="s">
        <v>32</v>
      </c>
      <c r="C47" s="117">
        <f t="shared" si="11"/>
        <v>0</v>
      </c>
      <c r="D47" s="166">
        <v>0</v>
      </c>
      <c r="E47" s="66">
        <f t="shared" si="12"/>
        <v>0</v>
      </c>
      <c r="G47" s="137" t="s">
        <v>96</v>
      </c>
      <c r="I47" s="82">
        <f t="shared" si="10"/>
        <v>0</v>
      </c>
      <c r="J47" s="166">
        <v>0</v>
      </c>
      <c r="K47" s="66">
        <f t="shared" si="7"/>
        <v>0</v>
      </c>
    </row>
    <row r="48" spans="1:11" ht="17.25" customHeight="1">
      <c r="A48" s="3" t="s">
        <v>73</v>
      </c>
      <c r="C48" s="117">
        <f t="shared" si="11"/>
        <v>0</v>
      </c>
      <c r="D48" s="166">
        <v>0</v>
      </c>
      <c r="E48" s="66">
        <f t="shared" si="12"/>
        <v>0</v>
      </c>
      <c r="G48" s="179" t="s">
        <v>121</v>
      </c>
      <c r="I48" s="117">
        <f t="shared" si="10"/>
        <v>0</v>
      </c>
      <c r="J48" s="166">
        <v>0</v>
      </c>
      <c r="K48" s="66">
        <f>IF(J48=0,0,+J48/$J$51)</f>
        <v>0</v>
      </c>
    </row>
    <row r="49" spans="1:11" ht="17.25" customHeight="1">
      <c r="A49" s="3" t="s">
        <v>72</v>
      </c>
      <c r="C49" s="117">
        <f t="shared" si="11"/>
        <v>0</v>
      </c>
      <c r="D49" s="166">
        <v>0</v>
      </c>
      <c r="E49" s="66">
        <f t="shared" si="12"/>
        <v>0</v>
      </c>
      <c r="G49" s="4" t="s">
        <v>102</v>
      </c>
      <c r="I49" s="117">
        <f t="shared" si="10"/>
        <v>0</v>
      </c>
      <c r="J49" s="166">
        <v>0</v>
      </c>
      <c r="K49" s="66">
        <f>IF(J49=0,0,+J49/$J$51)</f>
        <v>0</v>
      </c>
    </row>
    <row r="50" spans="1:11" ht="17.25" customHeight="1">
      <c r="A50" s="3" t="s">
        <v>83</v>
      </c>
      <c r="C50" s="117">
        <f t="shared" si="11"/>
        <v>0</v>
      </c>
      <c r="D50" s="166">
        <v>0</v>
      </c>
      <c r="E50" s="66">
        <f t="shared" si="12"/>
        <v>0</v>
      </c>
      <c r="G50" s="182" t="s">
        <v>103</v>
      </c>
      <c r="I50" s="117">
        <f t="shared" si="10"/>
        <v>0</v>
      </c>
      <c r="J50" s="166">
        <v>0</v>
      </c>
      <c r="K50" s="66">
        <f>IF(J50=0,0,+J50/$J$51)</f>
        <v>0</v>
      </c>
    </row>
    <row r="51" spans="1:11" ht="17.25" customHeight="1">
      <c r="A51" s="142" t="s">
        <v>34</v>
      </c>
      <c r="B51" s="147"/>
      <c r="C51" s="145">
        <f>SUM(C45:C50)</f>
        <v>0</v>
      </c>
      <c r="D51" s="145">
        <f>SUM(D45:D50)</f>
        <v>0</v>
      </c>
      <c r="E51" s="146">
        <f>IF(H55=0,0,D51/H55)</f>
        <v>0</v>
      </c>
      <c r="G51" s="142" t="s">
        <v>35</v>
      </c>
      <c r="H51" s="147"/>
      <c r="I51" s="145">
        <f>SUM(I30:I50)</f>
        <v>0</v>
      </c>
      <c r="J51" s="145">
        <f>SUM(J30:J50)</f>
        <v>0</v>
      </c>
      <c r="K51" s="146">
        <f>IF(H55=0,0,J51/H55)</f>
        <v>0</v>
      </c>
    </row>
    <row r="52" spans="1:11" ht="17.25" customHeight="1">
      <c r="A52" s="85"/>
      <c r="B52" s="7"/>
      <c r="C52" s="86"/>
      <c r="D52" s="86"/>
      <c r="E52" s="87"/>
      <c r="G52" s="85"/>
      <c r="H52" s="7"/>
      <c r="I52" s="86"/>
      <c r="J52" s="86"/>
      <c r="K52" s="87"/>
    </row>
    <row r="53" spans="1:11" ht="17.25" customHeight="1" thickBot="1">
      <c r="A53"/>
      <c r="B53"/>
      <c r="C53"/>
      <c r="D53"/>
      <c r="E53" s="68"/>
      <c r="G53" s="88" t="s">
        <v>46</v>
      </c>
      <c r="H53" s="88" t="s">
        <v>47</v>
      </c>
      <c r="I53"/>
      <c r="J53"/>
      <c r="K53" s="68"/>
    </row>
    <row r="54" spans="2:9" ht="17.25" customHeight="1" thickTop="1">
      <c r="B54" s="150" t="s">
        <v>36</v>
      </c>
      <c r="C54" s="151"/>
      <c r="D54" s="152"/>
      <c r="E54" s="152"/>
      <c r="F54" s="152"/>
      <c r="G54" s="152">
        <f>C18</f>
        <v>0</v>
      </c>
      <c r="H54" s="153">
        <f>D18</f>
        <v>0</v>
      </c>
      <c r="I54" s="154">
        <f>IF(H54=0,0,H54/H54)</f>
        <v>0</v>
      </c>
    </row>
    <row r="55" spans="2:9" ht="17.25" customHeight="1">
      <c r="B55" s="155" t="s">
        <v>48</v>
      </c>
      <c r="C55" s="156"/>
      <c r="D55" s="157"/>
      <c r="E55" s="157"/>
      <c r="F55" s="157"/>
      <c r="G55" s="158">
        <f>C26+C31+C35+C43+C51+I21+I25+I51+I29</f>
        <v>0</v>
      </c>
      <c r="H55" s="159">
        <f>D26+D31+D35+D51+D43+J21+J25+J51+J29</f>
        <v>0</v>
      </c>
      <c r="I55" s="160">
        <f>IF(H54=0,0,H55/H54)</f>
        <v>0</v>
      </c>
    </row>
    <row r="56" spans="1:11" ht="17.25" customHeight="1" thickBot="1">
      <c r="A56" s="61"/>
      <c r="B56" s="161" t="s">
        <v>37</v>
      </c>
      <c r="C56" s="162"/>
      <c r="D56" s="163"/>
      <c r="E56" s="163"/>
      <c r="F56" s="163"/>
      <c r="G56" s="163">
        <f>G54-G55</f>
        <v>0</v>
      </c>
      <c r="H56" s="163">
        <f>H54-H55</f>
        <v>0</v>
      </c>
      <c r="I56" s="164">
        <f>IF(H54=0,0,H56/H54)</f>
        <v>0</v>
      </c>
      <c r="J56" s="61"/>
      <c r="K56" s="72"/>
    </row>
    <row r="57" spans="1:13" s="61" customFormat="1" ht="14.25" customHeight="1" thickTop="1">
      <c r="A57" s="1"/>
      <c r="B57" s="1"/>
      <c r="C57" s="57"/>
      <c r="D57" s="57"/>
      <c r="E57" s="69"/>
      <c r="G57" s="59"/>
      <c r="H57" s="60"/>
      <c r="I57" s="60"/>
      <c r="J57" s="1"/>
      <c r="K57" s="67"/>
      <c r="M57" s="62"/>
    </row>
    <row r="58" spans="1:13" s="61" customFormat="1" ht="101.25" customHeight="1">
      <c r="A58" s="183" t="s">
        <v>106</v>
      </c>
      <c r="B58" s="183"/>
      <c r="C58" s="183"/>
      <c r="D58" s="183"/>
      <c r="E58" s="183"/>
      <c r="F58" s="183"/>
      <c r="G58" s="183"/>
      <c r="H58" s="183"/>
      <c r="I58" s="183"/>
      <c r="J58" s="183"/>
      <c r="K58" s="183"/>
      <c r="M58" s="62"/>
    </row>
    <row r="59" spans="1:11" ht="15.75">
      <c r="A59" s="61"/>
      <c r="B59" s="30"/>
      <c r="C59" s="118"/>
      <c r="D59" s="30"/>
      <c r="E59" s="70"/>
      <c r="F59" s="58"/>
      <c r="G59" s="30"/>
      <c r="H59" s="30"/>
      <c r="I59" s="30"/>
      <c r="J59" s="30"/>
      <c r="K59" s="70"/>
    </row>
    <row r="60" spans="1:11" ht="15.75" customHeight="1">
      <c r="A60" s="184" t="str">
        <f>"Prepared as a service by: "&amp;BUDGET!$D$4</f>
        <v>Prepared as a service by: Sparks Financial Services</v>
      </c>
      <c r="B60" s="184"/>
      <c r="C60" s="184"/>
      <c r="D60" s="184"/>
      <c r="E60" s="184"/>
      <c r="F60" s="184"/>
      <c r="G60" s="184"/>
      <c r="H60" s="184"/>
      <c r="I60" s="184"/>
      <c r="J60" s="184"/>
      <c r="K60" s="184"/>
    </row>
    <row r="61" spans="1:11" ht="15.75">
      <c r="A61" s="185" t="str">
        <f>BUDGET!$D$5</f>
        <v>19105 36th Ave W, Suite 208, Lynnwood, WA 98036 (425) 977-2727</v>
      </c>
      <c r="B61" s="185"/>
      <c r="C61" s="185"/>
      <c r="D61" s="185"/>
      <c r="E61" s="185"/>
      <c r="F61" s="185"/>
      <c r="G61" s="185"/>
      <c r="H61" s="185"/>
      <c r="I61" s="185"/>
      <c r="J61" s="185"/>
      <c r="K61" s="185"/>
    </row>
    <row r="62" spans="1:11" ht="15.75">
      <c r="A62" s="138"/>
      <c r="B62" s="138"/>
      <c r="C62" s="138"/>
      <c r="D62" s="138"/>
      <c r="E62" s="138"/>
      <c r="F62" s="138"/>
      <c r="G62" s="138"/>
      <c r="H62" s="138"/>
      <c r="I62" s="138"/>
      <c r="J62" s="138"/>
      <c r="K62" s="138"/>
    </row>
    <row r="63" spans="1:11" ht="31.5" customHeight="1">
      <c r="A63" s="186" t="s">
        <v>126</v>
      </c>
      <c r="B63" s="186"/>
      <c r="C63" s="186"/>
      <c r="D63" s="186"/>
      <c r="E63" s="186"/>
      <c r="F63" s="186"/>
      <c r="G63" s="186"/>
      <c r="H63" s="186"/>
      <c r="I63" s="186"/>
      <c r="J63" s="186"/>
      <c r="K63" s="186"/>
    </row>
    <row r="64" spans="1:6" ht="15">
      <c r="A64"/>
      <c r="F64" s="5"/>
    </row>
    <row r="65" spans="1:11" ht="15">
      <c r="A65"/>
      <c r="B65"/>
      <c r="C65"/>
      <c r="D65"/>
      <c r="E65"/>
      <c r="G65"/>
      <c r="H65"/>
      <c r="I65"/>
      <c r="J65"/>
      <c r="K65"/>
    </row>
    <row r="66" spans="1:11" ht="15">
      <c r="A66"/>
      <c r="B66"/>
      <c r="C66"/>
      <c r="D66"/>
      <c r="E66"/>
      <c r="F66"/>
      <c r="G66"/>
      <c r="H66"/>
      <c r="I66"/>
      <c r="J66"/>
      <c r="K66"/>
    </row>
    <row r="67" ht="15">
      <c r="F67"/>
    </row>
  </sheetData>
  <sheetProtection/>
  <mergeCells count="4">
    <mergeCell ref="A58:K58"/>
    <mergeCell ref="A60:K60"/>
    <mergeCell ref="A61:K61"/>
    <mergeCell ref="A63:K63"/>
  </mergeCells>
  <printOptions horizontalCentered="1" verticalCentered="1"/>
  <pageMargins left="0.5" right="0.5" top="0.5" bottom="0.5" header="0.5" footer="0.5"/>
  <pageSetup firstPageNumber="1" useFirstPageNumber="1" fitToHeight="1" fitToWidth="1" horizontalDpi="300" verticalDpi="300" orientation="portrait" scale="6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56"/>
  <sheetViews>
    <sheetView showGridLines="0" showRowColHeaders="0" zoomScale="75" zoomScaleNormal="75" zoomScalePageLayoutView="0" workbookViewId="0" topLeftCell="A1">
      <selection activeCell="A9" sqref="A9"/>
    </sheetView>
  </sheetViews>
  <sheetFormatPr defaultColWidth="8.88671875" defaultRowHeight="15"/>
  <cols>
    <col min="1" max="1" width="18.99609375" style="0" customWidth="1"/>
    <col min="2" max="2" width="20.77734375" style="0" customWidth="1"/>
    <col min="3" max="4" width="14.88671875" style="0" customWidth="1"/>
    <col min="5" max="5" width="10.77734375" style="0" customWidth="1"/>
    <col min="6" max="6" width="8.88671875" style="29" customWidth="1"/>
    <col min="12" max="12" width="18.6640625" style="0" customWidth="1"/>
  </cols>
  <sheetData>
    <row r="1" spans="1:5" ht="18">
      <c r="A1" s="12" t="str">
        <f>BUDGET!$D$2</f>
        <v>Client</v>
      </c>
      <c r="B1" s="13"/>
      <c r="C1" s="13"/>
      <c r="D1" s="13"/>
      <c r="E1" s="13"/>
    </row>
    <row r="2" spans="1:5" ht="21" thickBot="1">
      <c r="A2" s="76" t="str">
        <f ca="1">"Cash Flow Summary - "&amp;TEXT(TODAY(),"mmmmmmmm d, yyyy")</f>
        <v>Cash Flow Summary - March 22, 2021</v>
      </c>
      <c r="B2" s="15"/>
      <c r="C2" s="16"/>
      <c r="D2" s="17"/>
      <c r="E2" s="14"/>
    </row>
    <row r="3" spans="1:5" ht="3.75" customHeight="1" thickTop="1">
      <c r="A3" s="18"/>
      <c r="B3" s="19"/>
      <c r="C3" s="20"/>
      <c r="D3" s="21"/>
      <c r="E3" s="20"/>
    </row>
    <row r="4" spans="1:5" ht="18">
      <c r="A4" s="22"/>
      <c r="B4" s="23"/>
      <c r="C4" s="24"/>
      <c r="D4" s="25"/>
      <c r="E4" s="24"/>
    </row>
    <row r="5" spans="1:19" ht="16.5" thickBot="1">
      <c r="A5" s="129" t="s">
        <v>40</v>
      </c>
      <c r="B5" s="130">
        <f>BUDGET!$D$18</f>
        <v>0</v>
      </c>
      <c r="C5" s="40"/>
      <c r="E5" s="27"/>
      <c r="G5" s="29"/>
      <c r="H5" s="29"/>
      <c r="I5" s="29"/>
      <c r="J5" s="29"/>
      <c r="K5" s="29"/>
      <c r="L5" s="29"/>
      <c r="M5" s="29"/>
      <c r="N5" s="29"/>
      <c r="O5" s="29"/>
      <c r="P5" s="29"/>
      <c r="Q5" s="29"/>
      <c r="R5" s="29"/>
      <c r="S5" s="29"/>
    </row>
    <row r="6" spans="1:19" ht="15.75">
      <c r="A6" s="41"/>
      <c r="B6" s="28"/>
      <c r="C6" s="26"/>
      <c r="E6" s="127" t="s">
        <v>90</v>
      </c>
      <c r="F6" s="29" t="s">
        <v>92</v>
      </c>
      <c r="G6" s="29"/>
      <c r="H6" s="29"/>
      <c r="I6" s="29"/>
      <c r="J6" s="29"/>
      <c r="K6" s="29"/>
      <c r="L6" s="29"/>
      <c r="M6" s="29"/>
      <c r="N6" s="29"/>
      <c r="O6" s="29"/>
      <c r="P6" s="29"/>
      <c r="Q6" s="29"/>
      <c r="R6" s="29"/>
      <c r="S6" s="29"/>
    </row>
    <row r="7" spans="1:19" ht="16.5" thickBot="1">
      <c r="A7" s="131" t="s">
        <v>41</v>
      </c>
      <c r="B7" s="132">
        <f>SUM(B8:B14)</f>
        <v>0</v>
      </c>
      <c r="C7" s="42"/>
      <c r="E7" s="128" t="s">
        <v>91</v>
      </c>
      <c r="G7" s="29"/>
      <c r="H7" s="29"/>
      <c r="I7" s="29"/>
      <c r="J7" s="29"/>
      <c r="K7" s="29"/>
      <c r="L7" s="29"/>
      <c r="M7" s="29"/>
      <c r="N7" s="29"/>
      <c r="O7" s="29"/>
      <c r="P7" s="29"/>
      <c r="Q7" s="29"/>
      <c r="R7" s="29"/>
      <c r="S7" s="29"/>
    </row>
    <row r="8" spans="1:19" ht="15">
      <c r="A8" s="2" t="str">
        <f>IF(B8&lt;&gt;0,"Taxes and F.I.C.A."," ")</f>
        <v> </v>
      </c>
      <c r="B8" s="43">
        <f>BUDGET!$D$35+BUDGET!$D$31</f>
        <v>0</v>
      </c>
      <c r="C8" s="44" t="e">
        <f aca="true" t="shared" si="0" ref="C8:C17">B8/$B$7</f>
        <v>#DIV/0!</v>
      </c>
      <c r="E8" s="124"/>
      <c r="G8" s="29"/>
      <c r="H8" s="29"/>
      <c r="I8" s="29"/>
      <c r="J8" s="29"/>
      <c r="K8" s="29"/>
      <c r="L8" s="29"/>
      <c r="M8" s="29"/>
      <c r="N8" s="29"/>
      <c r="O8" s="29"/>
      <c r="P8" s="29"/>
      <c r="Q8" s="29"/>
      <c r="R8" s="29"/>
      <c r="S8" s="29"/>
    </row>
    <row r="9" spans="1:19" ht="15">
      <c r="A9" s="2" t="str">
        <f>IF(B9&lt;&gt;0,"Housing"," ")</f>
        <v> </v>
      </c>
      <c r="B9" s="43">
        <f>BUDGET!$D$26</f>
        <v>0</v>
      </c>
      <c r="C9" s="44" t="e">
        <f t="shared" si="0"/>
        <v>#DIV/0!</v>
      </c>
      <c r="E9" s="125">
        <v>0.344</v>
      </c>
      <c r="G9" s="29"/>
      <c r="H9" s="2"/>
      <c r="I9" s="43"/>
      <c r="J9" s="44"/>
      <c r="K9" s="29"/>
      <c r="L9" s="29"/>
      <c r="M9" s="29"/>
      <c r="N9" s="29"/>
      <c r="O9" s="29"/>
      <c r="P9" s="29"/>
      <c r="Q9" s="29"/>
      <c r="R9" s="29"/>
      <c r="S9" s="29"/>
    </row>
    <row r="10" spans="1:19" ht="15">
      <c r="A10" s="2" t="str">
        <f>IF(B10&lt;&gt;0,"Contributions"," ")</f>
        <v> </v>
      </c>
      <c r="B10" s="43">
        <f>BUDGET!$J$25</f>
        <v>0</v>
      </c>
      <c r="C10" s="44" t="e">
        <f t="shared" si="0"/>
        <v>#DIV/0!</v>
      </c>
      <c r="E10" s="125">
        <v>0.022</v>
      </c>
      <c r="G10" s="29"/>
      <c r="H10" s="2"/>
      <c r="I10" s="43"/>
      <c r="J10" s="44"/>
      <c r="K10" s="29"/>
      <c r="L10" s="29"/>
      <c r="M10" s="29"/>
      <c r="N10" s="29"/>
      <c r="O10" s="29"/>
      <c r="P10" s="29"/>
      <c r="Q10" s="29"/>
      <c r="R10" s="29"/>
      <c r="S10" s="29"/>
    </row>
    <row r="11" spans="1:19" ht="15">
      <c r="A11" t="s">
        <v>20</v>
      </c>
      <c r="B11" s="43">
        <f>BUDGET!$J$29</f>
        <v>0</v>
      </c>
      <c r="C11" s="44" t="e">
        <f t="shared" si="0"/>
        <v>#DIV/0!</v>
      </c>
      <c r="E11" s="125">
        <v>0.124</v>
      </c>
      <c r="G11" s="29"/>
      <c r="H11" s="2"/>
      <c r="I11" s="43"/>
      <c r="J11" s="44"/>
      <c r="K11" s="29"/>
      <c r="L11" s="29"/>
      <c r="M11" s="29"/>
      <c r="N11" s="29"/>
      <c r="O11" s="29"/>
      <c r="P11" s="29"/>
      <c r="Q11" s="29"/>
      <c r="R11" s="29"/>
      <c r="S11" s="29"/>
    </row>
    <row r="12" spans="1:19" ht="15">
      <c r="A12" s="2" t="str">
        <f>IF(B12&lt;&gt;0,"Transportation"," ")</f>
        <v> </v>
      </c>
      <c r="B12" s="43">
        <f>BUDGET!$D$51</f>
        <v>0</v>
      </c>
      <c r="C12" s="44" t="e">
        <f t="shared" si="0"/>
        <v>#DIV/0!</v>
      </c>
      <c r="E12" s="125">
        <v>0.2</v>
      </c>
      <c r="G12" s="29"/>
      <c r="H12" s="2"/>
      <c r="I12" s="43"/>
      <c r="J12" s="44"/>
      <c r="K12" s="29"/>
      <c r="L12" s="29"/>
      <c r="M12" s="29"/>
      <c r="N12" s="29"/>
      <c r="O12" s="29"/>
      <c r="P12" s="29"/>
      <c r="Q12" s="29"/>
      <c r="R12" s="29"/>
      <c r="S12" s="29"/>
    </row>
    <row r="13" spans="1:19" ht="15">
      <c r="A13" s="43" t="s">
        <v>42</v>
      </c>
      <c r="B13" s="43">
        <f>BUDGET!$J$21</f>
        <v>0</v>
      </c>
      <c r="C13" s="44" t="e">
        <f t="shared" si="0"/>
        <v>#DIV/0!</v>
      </c>
      <c r="E13" s="125"/>
      <c r="G13" s="29"/>
      <c r="H13" s="2"/>
      <c r="I13" s="43"/>
      <c r="J13" s="44"/>
      <c r="K13" s="29"/>
      <c r="L13" s="29"/>
      <c r="M13" s="29"/>
      <c r="N13" s="29"/>
      <c r="O13" s="29"/>
      <c r="P13" s="29"/>
      <c r="Q13" s="29"/>
      <c r="R13" s="29"/>
      <c r="S13" s="29"/>
    </row>
    <row r="14" spans="1:19" ht="15">
      <c r="A14" s="45" t="s">
        <v>43</v>
      </c>
      <c r="B14" s="45">
        <f>BUDGET!$D$43</f>
        <v>0</v>
      </c>
      <c r="C14" s="46" t="e">
        <f t="shared" si="0"/>
        <v>#DIV/0!</v>
      </c>
      <c r="E14" s="125">
        <v>0.1</v>
      </c>
      <c r="G14" s="29"/>
      <c r="H14" s="43"/>
      <c r="I14" s="43"/>
      <c r="J14" s="44"/>
      <c r="K14" s="29"/>
      <c r="L14" s="29"/>
      <c r="M14" s="29"/>
      <c r="N14" s="29"/>
      <c r="O14" s="29"/>
      <c r="P14" s="29"/>
      <c r="Q14" s="29"/>
      <c r="R14" s="29"/>
      <c r="S14" s="29"/>
    </row>
    <row r="15" spans="1:19" ht="15">
      <c r="A15" s="45" t="s">
        <v>87</v>
      </c>
      <c r="B15" s="45">
        <f>BUDGET!J31</f>
        <v>0</v>
      </c>
      <c r="C15" s="46" t="e">
        <f t="shared" si="0"/>
        <v>#DIV/0!</v>
      </c>
      <c r="E15" s="125">
        <v>0.036</v>
      </c>
      <c r="G15" s="29"/>
      <c r="H15" s="43"/>
      <c r="I15" s="43"/>
      <c r="J15" s="44"/>
      <c r="K15" s="29"/>
      <c r="L15" s="29"/>
      <c r="M15" s="29"/>
      <c r="N15" s="29"/>
      <c r="O15" s="29"/>
      <c r="P15" s="29"/>
      <c r="Q15" s="29"/>
      <c r="R15" s="29"/>
      <c r="S15" s="29"/>
    </row>
    <row r="16" spans="1:19" ht="15">
      <c r="A16" s="45" t="s">
        <v>88</v>
      </c>
      <c r="B16" s="45">
        <f>BUDGET!J32+BUDGET!J33+BUDGET!J34</f>
        <v>0</v>
      </c>
      <c r="C16" s="46" t="e">
        <f t="shared" si="0"/>
        <v>#DIV/0!</v>
      </c>
      <c r="E16" s="125">
        <v>0.048</v>
      </c>
      <c r="G16" s="29"/>
      <c r="H16" s="43"/>
      <c r="I16" s="43"/>
      <c r="J16" s="44"/>
      <c r="K16" s="29"/>
      <c r="L16" s="29"/>
      <c r="M16" s="29"/>
      <c r="N16" s="29"/>
      <c r="O16" s="29"/>
      <c r="P16" s="29"/>
      <c r="Q16" s="29"/>
      <c r="R16" s="29"/>
      <c r="S16" s="29"/>
    </row>
    <row r="17" spans="1:19" ht="15">
      <c r="A17" s="45" t="s">
        <v>89</v>
      </c>
      <c r="B17" s="45">
        <f>BUDGET!J43+BUDGET!J44+BUDGET!J45</f>
        <v>0</v>
      </c>
      <c r="C17" s="46" t="e">
        <f t="shared" si="0"/>
        <v>#DIV/0!</v>
      </c>
      <c r="E17" s="125">
        <v>0.059</v>
      </c>
      <c r="G17" s="29"/>
      <c r="H17" s="43"/>
      <c r="I17" s="43"/>
      <c r="J17" s="44"/>
      <c r="K17" s="29"/>
      <c r="L17" s="29"/>
      <c r="M17" s="29"/>
      <c r="N17" s="29"/>
      <c r="O17" s="29"/>
      <c r="P17" s="29"/>
      <c r="Q17" s="29"/>
      <c r="R17" s="29"/>
      <c r="S17" s="29"/>
    </row>
    <row r="18" spans="1:19" ht="15">
      <c r="A18" s="3" t="s">
        <v>94</v>
      </c>
      <c r="B18" s="43">
        <f>BUDGET!J35+BUDGET!J36+BUDGET!J37+BUDGET!J42+BUDGET!J46+BUDGET!J47+BUDGET!J48+BUDGET!J49+BUDGET!J50</f>
        <v>0</v>
      </c>
      <c r="C18" s="44" t="e">
        <f>B18/$B$7</f>
        <v>#DIV/0!</v>
      </c>
      <c r="E18" s="126">
        <v>0.066</v>
      </c>
      <c r="G18" s="29"/>
      <c r="H18" s="45"/>
      <c r="I18" s="45"/>
      <c r="J18" s="46"/>
      <c r="K18" s="29"/>
      <c r="L18" s="29"/>
      <c r="M18" s="29"/>
      <c r="N18" s="29"/>
      <c r="O18" s="29"/>
      <c r="P18" s="29"/>
      <c r="Q18" s="29"/>
      <c r="R18" s="29"/>
      <c r="S18" s="29"/>
    </row>
    <row r="19" spans="1:19" ht="15.75">
      <c r="A19" s="129" t="s">
        <v>44</v>
      </c>
      <c r="B19" s="130">
        <f>BUDGET!$H$56</f>
        <v>0</v>
      </c>
      <c r="C19" s="29"/>
      <c r="E19" s="29"/>
      <c r="G19" s="29"/>
      <c r="H19" s="45"/>
      <c r="I19" s="45"/>
      <c r="J19" s="46"/>
      <c r="K19" s="29"/>
      <c r="L19" s="29"/>
      <c r="M19" s="29"/>
      <c r="N19" s="29"/>
      <c r="O19" s="29"/>
      <c r="P19" s="29"/>
      <c r="Q19" s="29"/>
      <c r="R19" s="29"/>
      <c r="S19" s="29"/>
    </row>
    <row r="20" spans="1:19" ht="15">
      <c r="A20" s="47"/>
      <c r="B20" s="38"/>
      <c r="C20" s="123" t="s">
        <v>93</v>
      </c>
      <c r="D20" s="38"/>
      <c r="E20" s="47"/>
      <c r="G20" s="29"/>
      <c r="H20" s="29"/>
      <c r="I20" s="29"/>
      <c r="J20" s="29"/>
      <c r="K20" s="29"/>
      <c r="L20" s="29"/>
      <c r="M20" s="29"/>
      <c r="N20" s="29"/>
      <c r="O20" s="29"/>
      <c r="P20" s="29"/>
      <c r="Q20" s="29"/>
      <c r="R20" s="29"/>
      <c r="S20" s="29"/>
    </row>
    <row r="21" spans="1:19" ht="15">
      <c r="A21" s="29"/>
      <c r="B21" s="29"/>
      <c r="C21" s="29"/>
      <c r="D21" s="29"/>
      <c r="E21" s="29"/>
      <c r="G21" s="29"/>
      <c r="H21" s="29"/>
      <c r="I21" s="29"/>
      <c r="J21" s="29"/>
      <c r="K21" s="29"/>
      <c r="L21" s="29"/>
      <c r="M21" s="29"/>
      <c r="N21" s="29"/>
      <c r="O21" s="29"/>
      <c r="P21" s="29"/>
      <c r="Q21" s="29"/>
      <c r="R21" s="29"/>
      <c r="S21" s="29"/>
    </row>
    <row r="51" spans="1:5" ht="15">
      <c r="A51" s="11" t="s">
        <v>38</v>
      </c>
      <c r="B51" s="30"/>
      <c r="C51" s="30"/>
      <c r="D51" s="30"/>
      <c r="E51" s="30"/>
    </row>
    <row r="52" spans="1:5" ht="15">
      <c r="A52" s="11" t="s">
        <v>39</v>
      </c>
      <c r="B52" s="30"/>
      <c r="C52" s="30"/>
      <c r="D52" s="30"/>
      <c r="E52" s="30"/>
    </row>
    <row r="54" spans="1:5" ht="15.75">
      <c r="A54" s="6" t="str">
        <f>"Prepared as a service by "&amp;BUDGET!$D$3</f>
        <v>Prepared as a service by Joleen Yelton</v>
      </c>
      <c r="B54" s="30"/>
      <c r="C54" s="30"/>
      <c r="D54" s="30"/>
      <c r="E54" s="30"/>
    </row>
    <row r="55" spans="1:5" ht="15.75">
      <c r="A55" s="10" t="str">
        <f>BUDGET!$D$4</f>
        <v>Sparks Financial Services</v>
      </c>
      <c r="B55" s="30"/>
      <c r="C55" s="30"/>
      <c r="D55" s="30"/>
      <c r="E55" s="30"/>
    </row>
    <row r="56" spans="1:5" ht="15.75">
      <c r="A56" s="10" t="str">
        <f>BUDGET!$D$5</f>
        <v>19105 36th Ave W, Suite 208, Lynnwood, WA 98036 (425) 977-2727</v>
      </c>
      <c r="B56" s="30"/>
      <c r="C56" s="30"/>
      <c r="D56" s="30"/>
      <c r="E56" s="30"/>
    </row>
  </sheetData>
  <sheetProtection/>
  <printOptions horizontalCentered="1" verticalCentered="1"/>
  <pageMargins left="0.75" right="0.75" top="0.75" bottom="0.75" header="0.5" footer="0.5"/>
  <pageSetup fitToHeight="1" fitToWidth="1" horizontalDpi="300" verticalDpi="300" orientation="portrait" scale="80" r:id="rId2"/>
  <drawing r:id="rId1"/>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1">
      <selection activeCell="A26" sqref="A26"/>
    </sheetView>
  </sheetViews>
  <sheetFormatPr defaultColWidth="8.88671875" defaultRowHeight="15"/>
  <cols>
    <col min="1" max="1" width="19.5546875" style="105" customWidth="1"/>
    <col min="2" max="3" width="9.6640625" style="105" customWidth="1"/>
    <col min="4" max="16384" width="8.88671875" style="105" customWidth="1"/>
  </cols>
  <sheetData>
    <row r="1" spans="1:3" ht="12.75">
      <c r="A1" s="104" t="s">
        <v>49</v>
      </c>
      <c r="B1" s="104" t="s">
        <v>51</v>
      </c>
      <c r="C1" s="104" t="s">
        <v>45</v>
      </c>
    </row>
    <row r="2" spans="1:3" ht="12.75" customHeight="1">
      <c r="A2" s="105" t="s">
        <v>35</v>
      </c>
      <c r="B2" s="111">
        <f>BUDGET!$J$51</f>
        <v>0</v>
      </c>
      <c r="C2" s="111">
        <f>BUDGET!$J$51</f>
        <v>0</v>
      </c>
    </row>
    <row r="3" spans="1:3" ht="12.75">
      <c r="A3" s="105" t="s">
        <v>30</v>
      </c>
      <c r="B3" s="111">
        <f>BUDGET!$D$43</f>
        <v>0</v>
      </c>
      <c r="C3" s="111">
        <f>BUDGET!$D$43</f>
        <v>0</v>
      </c>
    </row>
    <row r="4" spans="1:3" ht="12.75">
      <c r="A4" s="105" t="s">
        <v>34</v>
      </c>
      <c r="B4" s="111">
        <f>BUDGET!$D$51</f>
        <v>0</v>
      </c>
      <c r="C4" s="111">
        <f>BUDGET!$D$51</f>
        <v>0</v>
      </c>
    </row>
    <row r="5" spans="1:3" ht="12.75">
      <c r="A5" s="105" t="s">
        <v>19</v>
      </c>
      <c r="B5" s="111">
        <f>BUDGET!$J$25</f>
        <v>0</v>
      </c>
      <c r="C5" s="111">
        <f>BUDGET!$J$25</f>
        <v>0</v>
      </c>
    </row>
    <row r="6" spans="1:3" ht="30" customHeight="1" thickBot="1">
      <c r="A6" s="107" t="s">
        <v>50</v>
      </c>
      <c r="B6" s="113">
        <f>BUDGET!$D$28+BUDGET!D33</f>
        <v>0</v>
      </c>
      <c r="C6" s="113">
        <f>BUDGET!$D$29+BUDGET!D34</f>
        <v>0</v>
      </c>
    </row>
    <row r="7" spans="1:3" ht="26.25" thickTop="1">
      <c r="A7" s="108" t="s">
        <v>63</v>
      </c>
      <c r="B7" s="106">
        <f>SUM(B2:B5)*0.9</f>
        <v>0</v>
      </c>
      <c r="C7" s="106">
        <f>SUM(C2:C5)*0.9</f>
        <v>0</v>
      </c>
    </row>
    <row r="8" spans="1:3" ht="12.75">
      <c r="A8" s="108" t="s">
        <v>52</v>
      </c>
      <c r="B8" s="106">
        <f>BUDGET!$D$26</f>
        <v>0</v>
      </c>
      <c r="C8" s="106">
        <f>BUDGET!$D$26</f>
        <v>0</v>
      </c>
    </row>
    <row r="9" spans="1:3" ht="12.75">
      <c r="A9" s="108" t="s">
        <v>53</v>
      </c>
      <c r="B9" s="106"/>
      <c r="C9" s="106"/>
    </row>
    <row r="10" spans="1:4" ht="25.5">
      <c r="A10" s="108" t="s">
        <v>64</v>
      </c>
      <c r="B10" s="109">
        <v>0</v>
      </c>
      <c r="C10" s="109">
        <v>0</v>
      </c>
      <c r="D10" s="105" t="s">
        <v>65</v>
      </c>
    </row>
    <row r="11" spans="2:3" ht="12.75">
      <c r="B11" s="106"/>
      <c r="C11" s="106"/>
    </row>
    <row r="12" spans="2:3" ht="12.75">
      <c r="B12" s="106"/>
      <c r="C12" s="106"/>
    </row>
    <row r="13" spans="1:3" ht="12.75">
      <c r="A13" s="104" t="s">
        <v>43</v>
      </c>
      <c r="B13" s="106"/>
      <c r="C13" s="106"/>
    </row>
    <row r="14" spans="1:7" ht="25.5">
      <c r="A14" s="107" t="s">
        <v>54</v>
      </c>
      <c r="B14" s="106">
        <f>$B$7+B6+BUDGET!D21</f>
        <v>0</v>
      </c>
      <c r="C14" s="106">
        <f>($C$7)+C6+BUDGET!D21</f>
        <v>0</v>
      </c>
      <c r="D14" s="110" t="s">
        <v>67</v>
      </c>
      <c r="E14" s="110"/>
      <c r="F14" s="110"/>
      <c r="G14" s="110"/>
    </row>
    <row r="15" spans="1:7" ht="25.5">
      <c r="A15" s="107" t="s">
        <v>55</v>
      </c>
      <c r="B15" s="106">
        <f>(SUM(B2:B5)*0.7)+B6+BUDGET!D21</f>
        <v>0</v>
      </c>
      <c r="C15" s="106">
        <f>(SUM(C2:C5)*0.7)+C6+BUDGET!D21</f>
        <v>0</v>
      </c>
      <c r="D15" s="110" t="s">
        <v>68</v>
      </c>
      <c r="E15" s="110"/>
      <c r="F15" s="110"/>
      <c r="G15" s="110"/>
    </row>
    <row r="16" spans="1:7" ht="25.5">
      <c r="A16" s="107" t="s">
        <v>66</v>
      </c>
      <c r="B16" s="106">
        <f>B15</f>
        <v>0</v>
      </c>
      <c r="C16" s="106">
        <f>C15</f>
        <v>0</v>
      </c>
      <c r="D16" s="110" t="s">
        <v>68</v>
      </c>
      <c r="E16" s="110"/>
      <c r="F16" s="110"/>
      <c r="G16" s="110"/>
    </row>
    <row r="17" spans="1:3" ht="12.75">
      <c r="A17" s="107" t="s">
        <v>56</v>
      </c>
      <c r="B17" s="106"/>
      <c r="C17" s="106"/>
    </row>
    <row r="18" spans="2:3" ht="12.75">
      <c r="B18" s="106"/>
      <c r="C18" s="106"/>
    </row>
    <row r="19" spans="1:3" ht="12.75">
      <c r="A19" s="105" t="s">
        <v>57</v>
      </c>
      <c r="B19" s="106"/>
      <c r="C19" s="106"/>
    </row>
    <row r="21" ht="12.75">
      <c r="A21" s="104" t="s">
        <v>59</v>
      </c>
    </row>
    <row r="22" spans="1:7" ht="25.5">
      <c r="A22" s="105" t="s">
        <v>60</v>
      </c>
      <c r="B22" s="106">
        <f>SUM(BUDGET!I51+BUDGET!I25+BUDGET!C51+BUDGET!C43+BUDGET!C26)</f>
        <v>0</v>
      </c>
      <c r="C22" s="106">
        <f>SUM(BUDGET!I51+BUDGET!I25+BUDGET!C51+BUDGET!C43+BUDGET!C26)</f>
        <v>0</v>
      </c>
      <c r="D22" s="110" t="s">
        <v>69</v>
      </c>
      <c r="E22" s="110"/>
      <c r="F22" s="110"/>
      <c r="G22" s="110"/>
    </row>
    <row r="25" spans="1:7" ht="38.25">
      <c r="A25" s="104" t="s">
        <v>98</v>
      </c>
      <c r="B25" s="114">
        <f>SUM(BUDGET!I51+BUDGET!I25+BUDGET!C51+BUDGET!C43+BUDGET!C26)-BUDGET!C20</f>
        <v>0</v>
      </c>
      <c r="D25" s="110" t="s">
        <v>70</v>
      </c>
      <c r="E25" s="110"/>
      <c r="F25" s="110"/>
      <c r="G25" s="110"/>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Carolyn O'Boyle</dc:creator>
  <cp:keywords/>
  <dc:description/>
  <cp:lastModifiedBy>Taylor Yelton</cp:lastModifiedBy>
  <cp:lastPrinted>2019-04-16T19:10:12Z</cp:lastPrinted>
  <dcterms:created xsi:type="dcterms:W3CDTF">1998-05-07T16:49:34Z</dcterms:created>
  <dcterms:modified xsi:type="dcterms:W3CDTF">2021-03-22T20:09:34Z</dcterms:modified>
  <cp:category/>
  <cp:version/>
  <cp:contentType/>
  <cp:contentStatus/>
</cp:coreProperties>
</file>